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570" windowHeight="7755" firstSheet="7" activeTab="7"/>
  </bookViews>
  <sheets>
    <sheet name="1.SZ.TÁBL. TÁRSULÁS KON. MÉRLEG" sheetId="22" r:id="rId1"/>
    <sheet name="1.1.SZ.TÁBL. BEV - KIAD" sheetId="1" r:id="rId2"/>
    <sheet name="2.SZ.TÁBL. BEVÉTELEK" sheetId="23" r:id="rId3"/>
    <sheet name="3.SZ.TÁBL. SEGÍTŐ SZOLGÁLAT" sheetId="9" r:id="rId4"/>
    <sheet name="4.SZ.TÁBL. ÓVODA" sheetId="10" r:id="rId5"/>
    <sheet name="5.SZ.TÁBL. ÓVODAI NORMATÍVA" sheetId="15" r:id="rId6"/>
    <sheet name="6.SZ.TÁBL. SZOCIÁLIS NORMATÍVA" sheetId="18" r:id="rId7"/>
    <sheet name="7.SZ.TÁBL. PÉNZE. ÁTAD - ÁTVÉT" sheetId="21" r:id="rId8"/>
    <sheet name="8.SZ.TÁBL. LÉTSZÁMADATOK" sheetId="13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Titles" localSheetId="1">'1.1.SZ.TÁBL. BEV - KIAD'!$1:$2</definedName>
    <definedName name="_xlnm.Print_Titles" localSheetId="2">'2.SZ.TÁBL. BEVÉTELEK'!$1:$2</definedName>
    <definedName name="_xlnm.Print_Titles" localSheetId="3">'3.SZ.TÁBL. SEGÍTŐ SZOLGÁLAT'!$1:$2</definedName>
    <definedName name="_xlnm.Print_Titles" localSheetId="4">'4.SZ.TÁBL. ÓVODA'!$1:$2</definedName>
    <definedName name="_xlnm.Print_Area" localSheetId="1">'1.1.SZ.TÁBL. BEV - KIAD'!$A$1:$V$115</definedName>
    <definedName name="_xlnm.Print_Area" localSheetId="0">'1.SZ.TÁBL. TÁRSULÁS KON. MÉRLEG'!$A$1:$J$17</definedName>
    <definedName name="_xlnm.Print_Area" localSheetId="2">'2.SZ.TÁBL. BEVÉTELEK'!$A$3:$F$95</definedName>
    <definedName name="_xlnm.Print_Area" localSheetId="3">'3.SZ.TÁBL. SEGÍTŐ SZOLGÁLAT'!$A$1:$AC$118</definedName>
    <definedName name="_xlnm.Print_Area" localSheetId="4">'4.SZ.TÁBL. ÓVODA'!$A$1:$T$117</definedName>
    <definedName name="_xlnm.Print_Area" localSheetId="5">'5.SZ.TÁBL. ÓVODAI NORMATÍVA'!$A$1:$M$16</definedName>
    <definedName name="_xlnm.Print_Area" localSheetId="6">'6.SZ.TÁBL. SZOCIÁLIS NORMATÍVA'!$A$1:$B$14</definedName>
    <definedName name="_xlnm.Print_Area" localSheetId="7">'7.SZ.TÁBL. PÉNZE. ÁTAD - ÁTVÉT'!$A$1:$O$34</definedName>
    <definedName name="_xlnm.Print_Area" localSheetId="8">'8.SZ.TÁBL. LÉTSZÁMADATOK'!$A$1:$G$26</definedName>
    <definedName name="onev" localSheetId="8">[1]kod!$BT$34:$BT$3184</definedName>
    <definedName name="onev">[2]kod!$BT$34:$BT$3184</definedName>
  </definedNames>
  <calcPr calcId="124519"/>
</workbook>
</file>

<file path=xl/calcChain.xml><?xml version="1.0" encoding="utf-8"?>
<calcChain xmlns="http://schemas.openxmlformats.org/spreadsheetml/2006/main">
  <c r="I29" i="21"/>
  <c r="E56" i="1"/>
  <c r="N72" i="9" l="1"/>
  <c r="N62"/>
  <c r="N56"/>
  <c r="H72"/>
  <c r="Q86" i="1"/>
  <c r="N31" i="9"/>
  <c r="E6" i="23" l="1"/>
  <c r="E29"/>
  <c r="I56" i="1"/>
  <c r="C17" i="15" l="1"/>
  <c r="C33" i="18"/>
  <c r="M17" i="15"/>
  <c r="J16"/>
  <c r="M16" l="1"/>
  <c r="M3" l="1"/>
  <c r="O14" i="21"/>
  <c r="O11"/>
  <c r="B31" l="1"/>
  <c r="B28"/>
  <c r="B27"/>
  <c r="B26"/>
  <c r="B25"/>
  <c r="B24"/>
  <c r="B23"/>
  <c r="B22"/>
  <c r="B21"/>
  <c r="B20"/>
  <c r="B13"/>
  <c r="P90" i="1"/>
  <c r="T90" s="1"/>
  <c r="P89"/>
  <c r="T89" s="1"/>
  <c r="D67" i="23"/>
  <c r="F67" s="1"/>
  <c r="D58"/>
  <c r="I4"/>
  <c r="C4" s="1"/>
  <c r="C7"/>
  <c r="C6" s="1"/>
  <c r="C8"/>
  <c r="C9"/>
  <c r="C10"/>
  <c r="C11"/>
  <c r="C12"/>
  <c r="C13"/>
  <c r="K14"/>
  <c r="L7" s="1"/>
  <c r="N14"/>
  <c r="E17"/>
  <c r="C22"/>
  <c r="E22"/>
  <c r="C23"/>
  <c r="C25"/>
  <c r="C26"/>
  <c r="C27"/>
  <c r="C30"/>
  <c r="C29" s="1"/>
  <c r="L30"/>
  <c r="C31"/>
  <c r="L31"/>
  <c r="C32"/>
  <c r="L32"/>
  <c r="C33"/>
  <c r="L33"/>
  <c r="C34"/>
  <c r="L34"/>
  <c r="C35"/>
  <c r="L35"/>
  <c r="C36"/>
  <c r="L36"/>
  <c r="C37"/>
  <c r="L37"/>
  <c r="K38"/>
  <c r="L38"/>
  <c r="M38"/>
  <c r="E39"/>
  <c r="C40"/>
  <c r="C39" s="1"/>
  <c r="C41"/>
  <c r="L41"/>
  <c r="C42"/>
  <c r="L42"/>
  <c r="P42"/>
  <c r="P43" s="1"/>
  <c r="C43"/>
  <c r="L43"/>
  <c r="L48" s="1"/>
  <c r="C44"/>
  <c r="L44"/>
  <c r="C45"/>
  <c r="L45"/>
  <c r="C46"/>
  <c r="L46"/>
  <c r="L47"/>
  <c r="E48"/>
  <c r="M48"/>
  <c r="C49"/>
  <c r="C48" s="1"/>
  <c r="C50"/>
  <c r="C51"/>
  <c r="L51"/>
  <c r="L54" s="1"/>
  <c r="C52"/>
  <c r="L52"/>
  <c r="C53"/>
  <c r="L53"/>
  <c r="C54"/>
  <c r="K54"/>
  <c r="M54"/>
  <c r="C55"/>
  <c r="C57"/>
  <c r="D57"/>
  <c r="E57"/>
  <c r="C61"/>
  <c r="E61"/>
  <c r="C62"/>
  <c r="K63"/>
  <c r="L57" s="1"/>
  <c r="N63"/>
  <c r="E64"/>
  <c r="C73"/>
  <c r="E73"/>
  <c r="C75"/>
  <c r="E75"/>
  <c r="K76"/>
  <c r="L69" s="1"/>
  <c r="N76"/>
  <c r="C80"/>
  <c r="C88"/>
  <c r="D88"/>
  <c r="E88"/>
  <c r="C90"/>
  <c r="D90"/>
  <c r="E90"/>
  <c r="C94"/>
  <c r="P90" i="10"/>
  <c r="P58" i="9"/>
  <c r="M77"/>
  <c r="M13"/>
  <c r="C60" i="23" l="1"/>
  <c r="M57"/>
  <c r="M69"/>
  <c r="I6"/>
  <c r="L12"/>
  <c r="L10"/>
  <c r="L8"/>
  <c r="L75"/>
  <c r="M75" s="1"/>
  <c r="L74"/>
  <c r="M74" s="1"/>
  <c r="L73"/>
  <c r="M73" s="1"/>
  <c r="L72"/>
  <c r="M72" s="1"/>
  <c r="L71"/>
  <c r="M71" s="1"/>
  <c r="L70"/>
  <c r="M70" s="1"/>
  <c r="L62"/>
  <c r="M62" s="1"/>
  <c r="L61"/>
  <c r="M61" s="1"/>
  <c r="L60"/>
  <c r="M60" s="1"/>
  <c r="L59"/>
  <c r="M59" s="1"/>
  <c r="L58"/>
  <c r="M58" s="1"/>
  <c r="L13"/>
  <c r="L11"/>
  <c r="L9"/>
  <c r="M8" l="1"/>
  <c r="M10"/>
  <c r="M12"/>
  <c r="M7"/>
  <c r="M9"/>
  <c r="M11"/>
  <c r="M13"/>
  <c r="M76"/>
  <c r="L63"/>
  <c r="L76"/>
  <c r="M63"/>
  <c r="M14" l="1"/>
  <c r="B16" i="13" l="1"/>
  <c r="F31" i="21"/>
  <c r="O31" s="1"/>
  <c r="N29"/>
  <c r="M29"/>
  <c r="L29"/>
  <c r="K29"/>
  <c r="J29"/>
  <c r="F29"/>
  <c r="E29"/>
  <c r="D29"/>
  <c r="C29"/>
  <c r="H28"/>
  <c r="G28"/>
  <c r="O27"/>
  <c r="O26"/>
  <c r="O25"/>
  <c r="O24"/>
  <c r="O23"/>
  <c r="O22"/>
  <c r="O21"/>
  <c r="O20"/>
  <c r="H19"/>
  <c r="H29" l="1"/>
  <c r="O28"/>
  <c r="G29"/>
  <c r="Z30" i="9" l="1"/>
  <c r="W30"/>
  <c r="T30"/>
  <c r="Q30"/>
  <c r="N30"/>
  <c r="K30"/>
  <c r="H30"/>
  <c r="E30" l="1"/>
  <c r="N17" i="15"/>
  <c r="Q30" i="10"/>
  <c r="N30"/>
  <c r="K30"/>
  <c r="H30"/>
  <c r="E30"/>
  <c r="E14" i="18"/>
  <c r="O30" i="10" l="1"/>
  <c r="L30"/>
  <c r="I30"/>
  <c r="F30"/>
  <c r="C30"/>
  <c r="AC39" i="9"/>
  <c r="X30"/>
  <c r="U30"/>
  <c r="R30"/>
  <c r="O30"/>
  <c r="L30"/>
  <c r="I30"/>
  <c r="F30"/>
  <c r="C30"/>
  <c r="E31" i="18" l="1"/>
  <c r="C31"/>
  <c r="E22"/>
  <c r="E63" i="23" s="1"/>
  <c r="C22" i="18"/>
  <c r="C14"/>
  <c r="E11"/>
  <c r="E62" i="23" s="1"/>
  <c r="E60" s="1"/>
  <c r="C11" i="18"/>
  <c r="L17" i="15"/>
  <c r="M14"/>
  <c r="J14"/>
  <c r="H14"/>
  <c r="F14"/>
  <c r="D14"/>
  <c r="K13"/>
  <c r="I13"/>
  <c r="G13"/>
  <c r="E13"/>
  <c r="C13"/>
  <c r="M12"/>
  <c r="J12"/>
  <c r="M11"/>
  <c r="J11"/>
  <c r="K10"/>
  <c r="I10"/>
  <c r="G10"/>
  <c r="E10"/>
  <c r="C10"/>
  <c r="M9"/>
  <c r="M8"/>
  <c r="M7"/>
  <c r="M6"/>
  <c r="K5"/>
  <c r="I5"/>
  <c r="G5"/>
  <c r="E5"/>
  <c r="C5"/>
  <c r="M4"/>
  <c r="M13" l="1"/>
  <c r="E33" i="18"/>
  <c r="E15" i="15"/>
  <c r="K15"/>
  <c r="G15"/>
  <c r="C15"/>
  <c r="I15"/>
  <c r="M5"/>
  <c r="M10"/>
  <c r="J13"/>
  <c r="M15" l="1"/>
  <c r="T36" i="10" l="1"/>
  <c r="S36"/>
  <c r="R36"/>
  <c r="W29" i="9"/>
  <c r="AB39"/>
  <c r="AA39"/>
  <c r="O12" i="21" l="1"/>
  <c r="B32" l="1"/>
  <c r="AC66" i="9" l="1"/>
  <c r="K80"/>
  <c r="H80"/>
  <c r="H85" s="1"/>
  <c r="H95" s="1"/>
  <c r="N93" i="10"/>
  <c r="T63"/>
  <c r="H59"/>
  <c r="N59"/>
  <c r="E93"/>
  <c r="Q75" i="1"/>
  <c r="O75"/>
  <c r="U88"/>
  <c r="S88"/>
  <c r="M56" l="1"/>
  <c r="U56" s="1"/>
  <c r="T31" i="10"/>
  <c r="R31"/>
  <c r="P110"/>
  <c r="P109"/>
  <c r="P108"/>
  <c r="P107"/>
  <c r="P104"/>
  <c r="P103"/>
  <c r="P102"/>
  <c r="P100"/>
  <c r="P99"/>
  <c r="P97"/>
  <c r="P96"/>
  <c r="P94"/>
  <c r="P93"/>
  <c r="P89"/>
  <c r="P88"/>
  <c r="P87"/>
  <c r="P84"/>
  <c r="P79"/>
  <c r="P78"/>
  <c r="P77"/>
  <c r="P75"/>
  <c r="P74"/>
  <c r="P73"/>
  <c r="P68"/>
  <c r="P64"/>
  <c r="P55"/>
  <c r="P54"/>
  <c r="P52"/>
  <c r="P50"/>
  <c r="P49"/>
  <c r="P48"/>
  <c r="P46"/>
  <c r="P44"/>
  <c r="P43"/>
  <c r="P41"/>
  <c r="P40"/>
  <c r="P31"/>
  <c r="P28"/>
  <c r="P16"/>
  <c r="P26"/>
  <c r="P24"/>
  <c r="P21"/>
  <c r="P11"/>
  <c r="P7"/>
  <c r="M110"/>
  <c r="M109"/>
  <c r="M108"/>
  <c r="M107"/>
  <c r="M105"/>
  <c r="M104"/>
  <c r="M103"/>
  <c r="M102"/>
  <c r="M101"/>
  <c r="M100"/>
  <c r="M99"/>
  <c r="M97"/>
  <c r="M96"/>
  <c r="M90"/>
  <c r="M89"/>
  <c r="M88"/>
  <c r="M87"/>
  <c r="M84"/>
  <c r="M83"/>
  <c r="M79"/>
  <c r="M78"/>
  <c r="M77"/>
  <c r="M76"/>
  <c r="M75"/>
  <c r="M74"/>
  <c r="M73"/>
  <c r="M70"/>
  <c r="M68"/>
  <c r="M67"/>
  <c r="M66"/>
  <c r="M64"/>
  <c r="M56"/>
  <c r="M54"/>
  <c r="M52"/>
  <c r="M50"/>
  <c r="M49"/>
  <c r="M48"/>
  <c r="M46"/>
  <c r="M44"/>
  <c r="M43"/>
  <c r="M41"/>
  <c r="M40"/>
  <c r="M35"/>
  <c r="M34"/>
  <c r="M33"/>
  <c r="M31"/>
  <c r="M28"/>
  <c r="M16"/>
  <c r="M21" s="1"/>
  <c r="M26"/>
  <c r="M24"/>
  <c r="M11"/>
  <c r="M7"/>
  <c r="J110"/>
  <c r="J109"/>
  <c r="J108"/>
  <c r="J107"/>
  <c r="J105"/>
  <c r="J104"/>
  <c r="J103"/>
  <c r="J102"/>
  <c r="J101"/>
  <c r="J100"/>
  <c r="J99"/>
  <c r="J97"/>
  <c r="J96"/>
  <c r="J94"/>
  <c r="J93"/>
  <c r="J90"/>
  <c r="J89"/>
  <c r="J88"/>
  <c r="J87"/>
  <c r="J84"/>
  <c r="J85" s="1"/>
  <c r="J83"/>
  <c r="J80"/>
  <c r="J79"/>
  <c r="J78"/>
  <c r="J77"/>
  <c r="J76"/>
  <c r="J75"/>
  <c r="J74"/>
  <c r="J73"/>
  <c r="J70"/>
  <c r="J68"/>
  <c r="J66"/>
  <c r="J64"/>
  <c r="J56"/>
  <c r="J55"/>
  <c r="J54"/>
  <c r="J52"/>
  <c r="J50"/>
  <c r="J49"/>
  <c r="J48"/>
  <c r="J46"/>
  <c r="J43"/>
  <c r="J41"/>
  <c r="J40"/>
  <c r="J35"/>
  <c r="J33"/>
  <c r="J31"/>
  <c r="J28"/>
  <c r="J16"/>
  <c r="J26"/>
  <c r="J24"/>
  <c r="J21"/>
  <c r="J11"/>
  <c r="J7"/>
  <c r="G110"/>
  <c r="G109"/>
  <c r="G108"/>
  <c r="G107"/>
  <c r="G104"/>
  <c r="G103"/>
  <c r="G101"/>
  <c r="G100"/>
  <c r="G99"/>
  <c r="G97"/>
  <c r="G96"/>
  <c r="G94"/>
  <c r="G93"/>
  <c r="G90"/>
  <c r="G89"/>
  <c r="G88"/>
  <c r="G87"/>
  <c r="G84"/>
  <c r="G79"/>
  <c r="G78"/>
  <c r="G77"/>
  <c r="G75"/>
  <c r="G74"/>
  <c r="G70"/>
  <c r="G68"/>
  <c r="G64"/>
  <c r="G54"/>
  <c r="G52"/>
  <c r="G50"/>
  <c r="G49"/>
  <c r="G48"/>
  <c r="G46"/>
  <c r="G44"/>
  <c r="G43"/>
  <c r="G41"/>
  <c r="G40"/>
  <c r="G35"/>
  <c r="G34"/>
  <c r="G31"/>
  <c r="G28"/>
  <c r="G16"/>
  <c r="G21" s="1"/>
  <c r="G111"/>
  <c r="G26"/>
  <c r="G24"/>
  <c r="G11"/>
  <c r="G7"/>
  <c r="D110"/>
  <c r="D109"/>
  <c r="D108"/>
  <c r="D107"/>
  <c r="D105"/>
  <c r="D104"/>
  <c r="D103"/>
  <c r="D102"/>
  <c r="D101"/>
  <c r="D100"/>
  <c r="D99"/>
  <c r="D97"/>
  <c r="S97" s="1"/>
  <c r="D96"/>
  <c r="D94"/>
  <c r="D93"/>
  <c r="D89"/>
  <c r="D88"/>
  <c r="D87"/>
  <c r="D84"/>
  <c r="D79"/>
  <c r="D78"/>
  <c r="D77"/>
  <c r="D75"/>
  <c r="D70"/>
  <c r="D68"/>
  <c r="D64"/>
  <c r="D55"/>
  <c r="D54"/>
  <c r="D52"/>
  <c r="D50"/>
  <c r="D49"/>
  <c r="D48"/>
  <c r="D46"/>
  <c r="D43"/>
  <c r="D41"/>
  <c r="S41" s="1"/>
  <c r="D40"/>
  <c r="D16"/>
  <c r="D21" s="1"/>
  <c r="T114"/>
  <c r="S114"/>
  <c r="T112"/>
  <c r="S112"/>
  <c r="T110"/>
  <c r="T109"/>
  <c r="T108"/>
  <c r="T107"/>
  <c r="T104"/>
  <c r="T103"/>
  <c r="T102"/>
  <c r="T101"/>
  <c r="T100"/>
  <c r="T99"/>
  <c r="T97"/>
  <c r="T96"/>
  <c r="T94"/>
  <c r="T93"/>
  <c r="T90"/>
  <c r="T89"/>
  <c r="T88"/>
  <c r="T87"/>
  <c r="T86"/>
  <c r="T84"/>
  <c r="T83"/>
  <c r="T81"/>
  <c r="T80"/>
  <c r="T79"/>
  <c r="T78"/>
  <c r="T77" s="1"/>
  <c r="T76"/>
  <c r="T75"/>
  <c r="T74"/>
  <c r="T73"/>
  <c r="T71"/>
  <c r="T70"/>
  <c r="T68"/>
  <c r="T67"/>
  <c r="T66"/>
  <c r="T65"/>
  <c r="T64"/>
  <c r="T62"/>
  <c r="T61"/>
  <c r="T60"/>
  <c r="T56"/>
  <c r="T55"/>
  <c r="T54"/>
  <c r="S54"/>
  <c r="T52"/>
  <c r="T51"/>
  <c r="T50"/>
  <c r="T49"/>
  <c r="S49"/>
  <c r="T48"/>
  <c r="T47"/>
  <c r="T46"/>
  <c r="T45"/>
  <c r="T44"/>
  <c r="T43"/>
  <c r="T42"/>
  <c r="T41"/>
  <c r="T40"/>
  <c r="T39"/>
  <c r="T35"/>
  <c r="E18" i="23" s="1"/>
  <c r="T34" i="10"/>
  <c r="T33"/>
  <c r="E16" i="23" s="1"/>
  <c r="E15" s="1"/>
  <c r="T30" i="10"/>
  <c r="T28"/>
  <c r="T26"/>
  <c r="S26"/>
  <c r="T24"/>
  <c r="S24"/>
  <c r="T16"/>
  <c r="T21" s="1"/>
  <c r="T11"/>
  <c r="S11"/>
  <c r="T7"/>
  <c r="S7"/>
  <c r="Q111"/>
  <c r="Q106"/>
  <c r="Q95"/>
  <c r="Q98" s="1"/>
  <c r="Q91"/>
  <c r="Q85"/>
  <c r="Q82"/>
  <c r="Q72"/>
  <c r="Q69"/>
  <c r="Q59"/>
  <c r="Q57"/>
  <c r="Q53"/>
  <c r="Q32"/>
  <c r="Q26"/>
  <c r="Q24"/>
  <c r="Q21"/>
  <c r="Q11"/>
  <c r="Q7"/>
  <c r="N111"/>
  <c r="N106"/>
  <c r="N105"/>
  <c r="N98"/>
  <c r="N95"/>
  <c r="N91"/>
  <c r="N85"/>
  <c r="N82"/>
  <c r="N72"/>
  <c r="N69"/>
  <c r="N57"/>
  <c r="N53"/>
  <c r="N58" s="1"/>
  <c r="N32"/>
  <c r="N26"/>
  <c r="N24"/>
  <c r="N21"/>
  <c r="N11"/>
  <c r="N7"/>
  <c r="K111"/>
  <c r="K106"/>
  <c r="K105"/>
  <c r="K98"/>
  <c r="K95"/>
  <c r="K91"/>
  <c r="K85"/>
  <c r="K82"/>
  <c r="K72"/>
  <c r="K69"/>
  <c r="K59"/>
  <c r="K57"/>
  <c r="K53"/>
  <c r="K32"/>
  <c r="K26"/>
  <c r="K24"/>
  <c r="K21"/>
  <c r="K11"/>
  <c r="K7"/>
  <c r="H111"/>
  <c r="H106"/>
  <c r="H95"/>
  <c r="H98" s="1"/>
  <c r="H91"/>
  <c r="H85"/>
  <c r="H82"/>
  <c r="H72"/>
  <c r="H69"/>
  <c r="H57"/>
  <c r="H53"/>
  <c r="H32"/>
  <c r="H26"/>
  <c r="H24"/>
  <c r="H21"/>
  <c r="H11"/>
  <c r="H27" s="1"/>
  <c r="H7"/>
  <c r="E111"/>
  <c r="E105"/>
  <c r="E106" s="1"/>
  <c r="E95"/>
  <c r="E98" s="1"/>
  <c r="E91"/>
  <c r="E85"/>
  <c r="E82"/>
  <c r="E72"/>
  <c r="E69"/>
  <c r="E59"/>
  <c r="E57"/>
  <c r="E53"/>
  <c r="E58" s="1"/>
  <c r="E32"/>
  <c r="E29" s="1"/>
  <c r="E26"/>
  <c r="E24"/>
  <c r="E21"/>
  <c r="E11"/>
  <c r="E7"/>
  <c r="D26"/>
  <c r="D24"/>
  <c r="D11"/>
  <c r="D7"/>
  <c r="AC28" i="9"/>
  <c r="E28" i="1" s="1"/>
  <c r="AA28" i="9"/>
  <c r="C28" i="1" s="1"/>
  <c r="Y113" i="9"/>
  <c r="Y111"/>
  <c r="Y110"/>
  <c r="Y109"/>
  <c r="Y108"/>
  <c r="Y106"/>
  <c r="Y105"/>
  <c r="Y104"/>
  <c r="Y103"/>
  <c r="Y102"/>
  <c r="Y101"/>
  <c r="Y100"/>
  <c r="Y98"/>
  <c r="Y97"/>
  <c r="Y93"/>
  <c r="Y92"/>
  <c r="Y91"/>
  <c r="Y90"/>
  <c r="Y87"/>
  <c r="Y86"/>
  <c r="Y84"/>
  <c r="Y83"/>
  <c r="Y82"/>
  <c r="Y81"/>
  <c r="Y80"/>
  <c r="Y79"/>
  <c r="Y78"/>
  <c r="Y76"/>
  <c r="Y73"/>
  <c r="Y71"/>
  <c r="Y69"/>
  <c r="Y68"/>
  <c r="Y67"/>
  <c r="Y65"/>
  <c r="Y64"/>
  <c r="Y63"/>
  <c r="Y59"/>
  <c r="Y58"/>
  <c r="Y57"/>
  <c r="Y55"/>
  <c r="Y54"/>
  <c r="Y53"/>
  <c r="Y52"/>
  <c r="Y51"/>
  <c r="Y50"/>
  <c r="Y49"/>
  <c r="Y48"/>
  <c r="Y47"/>
  <c r="Y46"/>
  <c r="Y45"/>
  <c r="Y44"/>
  <c r="Y43"/>
  <c r="Y42"/>
  <c r="Y38"/>
  <c r="Y37"/>
  <c r="Y36"/>
  <c r="Y34"/>
  <c r="Y33"/>
  <c r="Y32"/>
  <c r="Y28"/>
  <c r="Y20"/>
  <c r="Y19"/>
  <c r="Y18"/>
  <c r="Y17"/>
  <c r="Y15"/>
  <c r="Y14"/>
  <c r="Y13"/>
  <c r="Y96"/>
  <c r="Y99" s="1"/>
  <c r="Y26"/>
  <c r="Y24"/>
  <c r="Y11"/>
  <c r="Y7"/>
  <c r="V113"/>
  <c r="V111"/>
  <c r="V110"/>
  <c r="V109"/>
  <c r="V108"/>
  <c r="V106"/>
  <c r="V105"/>
  <c r="V104"/>
  <c r="V103"/>
  <c r="V102"/>
  <c r="V101"/>
  <c r="V100"/>
  <c r="V98"/>
  <c r="V97"/>
  <c r="V96" s="1"/>
  <c r="V93"/>
  <c r="V92"/>
  <c r="V91"/>
  <c r="V90"/>
  <c r="V87"/>
  <c r="V83"/>
  <c r="V82"/>
  <c r="V81"/>
  <c r="V80"/>
  <c r="V79"/>
  <c r="V78"/>
  <c r="V77"/>
  <c r="V73"/>
  <c r="V71"/>
  <c r="V67"/>
  <c r="V59"/>
  <c r="V58"/>
  <c r="V57"/>
  <c r="V55"/>
  <c r="V53"/>
  <c r="V52"/>
  <c r="V51"/>
  <c r="V49"/>
  <c r="V47"/>
  <c r="V46"/>
  <c r="V44"/>
  <c r="V43"/>
  <c r="V38"/>
  <c r="V37"/>
  <c r="V36"/>
  <c r="V35"/>
  <c r="V34"/>
  <c r="V33"/>
  <c r="V32"/>
  <c r="V28"/>
  <c r="V20"/>
  <c r="V19"/>
  <c r="V18"/>
  <c r="V17"/>
  <c r="V15"/>
  <c r="V14"/>
  <c r="V13"/>
  <c r="V26"/>
  <c r="V24"/>
  <c r="V11"/>
  <c r="V7"/>
  <c r="S113"/>
  <c r="S111"/>
  <c r="S110"/>
  <c r="S109"/>
  <c r="S108"/>
  <c r="S106"/>
  <c r="S105"/>
  <c r="S104"/>
  <c r="S103"/>
  <c r="S102"/>
  <c r="S101"/>
  <c r="S100"/>
  <c r="S98"/>
  <c r="S97"/>
  <c r="S96" s="1"/>
  <c r="S92"/>
  <c r="S91"/>
  <c r="S90"/>
  <c r="S87"/>
  <c r="S86"/>
  <c r="S83"/>
  <c r="S82"/>
  <c r="S81"/>
  <c r="S80"/>
  <c r="S78"/>
  <c r="S77"/>
  <c r="S76"/>
  <c r="S73"/>
  <c r="S71"/>
  <c r="S69"/>
  <c r="S67"/>
  <c r="S59"/>
  <c r="S57"/>
  <c r="S55"/>
  <c r="S53"/>
  <c r="S52"/>
  <c r="S51"/>
  <c r="S50"/>
  <c r="S49"/>
  <c r="S47"/>
  <c r="S46"/>
  <c r="S45"/>
  <c r="S44"/>
  <c r="S43"/>
  <c r="S38"/>
  <c r="S37"/>
  <c r="S36"/>
  <c r="S35"/>
  <c r="S34"/>
  <c r="S33"/>
  <c r="S20"/>
  <c r="S19"/>
  <c r="S18"/>
  <c r="S17"/>
  <c r="S16"/>
  <c r="S15"/>
  <c r="S14"/>
  <c r="S26"/>
  <c r="S24"/>
  <c r="S11"/>
  <c r="S7"/>
  <c r="P113"/>
  <c r="P111"/>
  <c r="P110"/>
  <c r="P109"/>
  <c r="P108"/>
  <c r="P106"/>
  <c r="P105"/>
  <c r="P104"/>
  <c r="P103"/>
  <c r="P102"/>
  <c r="P101"/>
  <c r="P100"/>
  <c r="P98"/>
  <c r="P97"/>
  <c r="P96" s="1"/>
  <c r="P92"/>
  <c r="P91"/>
  <c r="P90"/>
  <c r="P87"/>
  <c r="P81"/>
  <c r="P78"/>
  <c r="P77"/>
  <c r="P73"/>
  <c r="P71"/>
  <c r="P69"/>
  <c r="P67"/>
  <c r="P57"/>
  <c r="P55"/>
  <c r="P53"/>
  <c r="P52"/>
  <c r="P51"/>
  <c r="P49"/>
  <c r="P47"/>
  <c r="P46"/>
  <c r="P44"/>
  <c r="P43"/>
  <c r="P38"/>
  <c r="P20"/>
  <c r="P19"/>
  <c r="P18"/>
  <c r="P17"/>
  <c r="P15"/>
  <c r="P26"/>
  <c r="P24"/>
  <c r="P11"/>
  <c r="P7"/>
  <c r="M113"/>
  <c r="M111"/>
  <c r="M110"/>
  <c r="M109"/>
  <c r="M108"/>
  <c r="M106"/>
  <c r="M105"/>
  <c r="M104"/>
  <c r="M103"/>
  <c r="M102"/>
  <c r="M101"/>
  <c r="M100"/>
  <c r="M98"/>
  <c r="M97"/>
  <c r="M96" s="1"/>
  <c r="M93"/>
  <c r="M92"/>
  <c r="M91"/>
  <c r="M90"/>
  <c r="M87"/>
  <c r="M82"/>
  <c r="M81"/>
  <c r="M80"/>
  <c r="M79"/>
  <c r="M78"/>
  <c r="M71"/>
  <c r="M67"/>
  <c r="M57"/>
  <c r="M55"/>
  <c r="M53"/>
  <c r="M52"/>
  <c r="M51"/>
  <c r="M49"/>
  <c r="M46"/>
  <c r="M45"/>
  <c r="M44"/>
  <c r="M43"/>
  <c r="M20"/>
  <c r="M19"/>
  <c r="M18"/>
  <c r="M17"/>
  <c r="M16"/>
  <c r="M15"/>
  <c r="M14"/>
  <c r="M26"/>
  <c r="M24"/>
  <c r="M11"/>
  <c r="M7"/>
  <c r="J113"/>
  <c r="J111"/>
  <c r="J110"/>
  <c r="J109"/>
  <c r="J108"/>
  <c r="J106"/>
  <c r="J105"/>
  <c r="J104"/>
  <c r="J103"/>
  <c r="J102"/>
  <c r="J101"/>
  <c r="J100"/>
  <c r="J98"/>
  <c r="J92"/>
  <c r="J91"/>
  <c r="J90"/>
  <c r="J87"/>
  <c r="J83"/>
  <c r="J81"/>
  <c r="J78"/>
  <c r="J77"/>
  <c r="J73"/>
  <c r="J71"/>
  <c r="J69"/>
  <c r="J67"/>
  <c r="J57"/>
  <c r="J55"/>
  <c r="J53"/>
  <c r="J52"/>
  <c r="J51"/>
  <c r="J49"/>
  <c r="J47"/>
  <c r="J46"/>
  <c r="J44"/>
  <c r="J43"/>
  <c r="J20"/>
  <c r="J19"/>
  <c r="J18"/>
  <c r="J17"/>
  <c r="J15"/>
  <c r="J26"/>
  <c r="J24"/>
  <c r="J11"/>
  <c r="J7"/>
  <c r="G113"/>
  <c r="G111"/>
  <c r="G110"/>
  <c r="G109"/>
  <c r="G108"/>
  <c r="G105"/>
  <c r="G104"/>
  <c r="G101"/>
  <c r="G100"/>
  <c r="G98"/>
  <c r="G97"/>
  <c r="G96" s="1"/>
  <c r="D113"/>
  <c r="D111"/>
  <c r="D110"/>
  <c r="D109"/>
  <c r="D108"/>
  <c r="D106"/>
  <c r="D105"/>
  <c r="D104"/>
  <c r="D103"/>
  <c r="D102"/>
  <c r="D101"/>
  <c r="D100"/>
  <c r="D98"/>
  <c r="D97"/>
  <c r="G26"/>
  <c r="G24"/>
  <c r="G11"/>
  <c r="G7"/>
  <c r="J107" l="1"/>
  <c r="M99"/>
  <c r="T59" i="10"/>
  <c r="S43"/>
  <c r="S68"/>
  <c r="S64"/>
  <c r="I28" i="1"/>
  <c r="E92" i="23"/>
  <c r="M112" i="9"/>
  <c r="S40" i="10"/>
  <c r="S52"/>
  <c r="S89"/>
  <c r="S103"/>
  <c r="D111"/>
  <c r="M32"/>
  <c r="M95"/>
  <c r="J106"/>
  <c r="S78"/>
  <c r="S88"/>
  <c r="S104"/>
  <c r="S109"/>
  <c r="J57"/>
  <c r="J95"/>
  <c r="H29"/>
  <c r="H37" s="1"/>
  <c r="H38" s="1"/>
  <c r="Q29"/>
  <c r="Q37" s="1"/>
  <c r="K58"/>
  <c r="Q27"/>
  <c r="T85"/>
  <c r="K29"/>
  <c r="K37" s="1"/>
  <c r="N29"/>
  <c r="N37" s="1"/>
  <c r="E27"/>
  <c r="K27"/>
  <c r="T111"/>
  <c r="S48"/>
  <c r="H58"/>
  <c r="N27"/>
  <c r="T27"/>
  <c r="T95"/>
  <c r="T105"/>
  <c r="T106" s="1"/>
  <c r="T98"/>
  <c r="G95"/>
  <c r="M111"/>
  <c r="S46"/>
  <c r="S50"/>
  <c r="S99"/>
  <c r="S87"/>
  <c r="S108"/>
  <c r="M106"/>
  <c r="D95"/>
  <c r="D98" s="1"/>
  <c r="D106"/>
  <c r="J111"/>
  <c r="G98"/>
  <c r="M69"/>
  <c r="Y107" i="9"/>
  <c r="T32" i="10"/>
  <c r="T29" s="1"/>
  <c r="V29" s="1"/>
  <c r="E37"/>
  <c r="E38" s="1"/>
  <c r="G99" i="9"/>
  <c r="J112"/>
  <c r="P99"/>
  <c r="P107"/>
  <c r="V112"/>
  <c r="Y60"/>
  <c r="M107"/>
  <c r="S112"/>
  <c r="V99"/>
  <c r="Y56"/>
  <c r="P112"/>
  <c r="V31"/>
  <c r="S99"/>
  <c r="Y62"/>
  <c r="S107"/>
  <c r="V60"/>
  <c r="V107"/>
  <c r="Y88"/>
  <c r="Y112"/>
  <c r="S88"/>
  <c r="G112"/>
  <c r="M21"/>
  <c r="M27" s="1"/>
  <c r="T57" i="10"/>
  <c r="Q92"/>
  <c r="Q58"/>
  <c r="N92"/>
  <c r="N113" s="1"/>
  <c r="N115" s="1"/>
  <c r="S100"/>
  <c r="S79"/>
  <c r="S77" s="1"/>
  <c r="S84"/>
  <c r="P95"/>
  <c r="P98" s="1"/>
  <c r="S110"/>
  <c r="J98"/>
  <c r="M85"/>
  <c r="S107"/>
  <c r="K92"/>
  <c r="H92"/>
  <c r="T91"/>
  <c r="T82"/>
  <c r="E92"/>
  <c r="E113" s="1"/>
  <c r="E115" s="1"/>
  <c r="T72"/>
  <c r="T69"/>
  <c r="T53"/>
  <c r="S75"/>
  <c r="S96"/>
  <c r="P111"/>
  <c r="P27"/>
  <c r="M27"/>
  <c r="J27"/>
  <c r="G27"/>
  <c r="S16"/>
  <c r="S21" s="1"/>
  <c r="S27" s="1"/>
  <c r="D27"/>
  <c r="S95" l="1"/>
  <c r="K113"/>
  <c r="K115" s="1"/>
  <c r="H113"/>
  <c r="H115" s="1"/>
  <c r="H117" s="1"/>
  <c r="E94" i="23"/>
  <c r="T37" i="10"/>
  <c r="T38" s="1"/>
  <c r="Q38"/>
  <c r="N38"/>
  <c r="N117" s="1"/>
  <c r="K38"/>
  <c r="S111"/>
  <c r="Y61" i="9"/>
  <c r="E117" i="10"/>
  <c r="T58"/>
  <c r="Q113"/>
  <c r="Q115" s="1"/>
  <c r="T92"/>
  <c r="T113" s="1"/>
  <c r="T115" s="1"/>
  <c r="T117" l="1"/>
  <c r="Q117"/>
  <c r="K117"/>
  <c r="G93" i="9" l="1"/>
  <c r="G92"/>
  <c r="G91"/>
  <c r="G90"/>
  <c r="G87"/>
  <c r="G81"/>
  <c r="G78"/>
  <c r="G77"/>
  <c r="G73"/>
  <c r="G71"/>
  <c r="G20"/>
  <c r="G19"/>
  <c r="G18"/>
  <c r="G17"/>
  <c r="G16"/>
  <c r="G15"/>
  <c r="G13"/>
  <c r="D83"/>
  <c r="D82"/>
  <c r="D80"/>
  <c r="D73"/>
  <c r="D71"/>
  <c r="D34"/>
  <c r="D37"/>
  <c r="D38"/>
  <c r="D14"/>
  <c r="D18" l="1"/>
  <c r="D81"/>
  <c r="D90"/>
  <c r="D19"/>
  <c r="D15"/>
  <c r="D87"/>
  <c r="D20"/>
  <c r="D78"/>
  <c r="D92"/>
  <c r="D17"/>
  <c r="D91"/>
  <c r="G70" l="1"/>
  <c r="G67" l="1"/>
  <c r="G55"/>
  <c r="G53"/>
  <c r="G52"/>
  <c r="G51"/>
  <c r="G49"/>
  <c r="G47"/>
  <c r="G46"/>
  <c r="G44"/>
  <c r="G43"/>
  <c r="D67"/>
  <c r="D59"/>
  <c r="D58"/>
  <c r="D57"/>
  <c r="D55"/>
  <c r="D53"/>
  <c r="D52"/>
  <c r="D51"/>
  <c r="D50"/>
  <c r="D49"/>
  <c r="D47"/>
  <c r="D46"/>
  <c r="D45"/>
  <c r="D44"/>
  <c r="D43"/>
  <c r="G57" l="1"/>
  <c r="AC115" l="1"/>
  <c r="AB115"/>
  <c r="AC113"/>
  <c r="E110" i="1" s="1"/>
  <c r="AB113" i="9"/>
  <c r="D110" i="1" s="1"/>
  <c r="AC111" i="9"/>
  <c r="E108" i="1" s="1"/>
  <c r="AB111" i="9"/>
  <c r="D108" i="1" s="1"/>
  <c r="AC110" i="9"/>
  <c r="E107" i="1" s="1"/>
  <c r="AB110" i="9"/>
  <c r="AC109"/>
  <c r="AB109"/>
  <c r="D106" i="1" s="1"/>
  <c r="AC108" i="9"/>
  <c r="AC112" s="1"/>
  <c r="AB108"/>
  <c r="D105" i="1" s="1"/>
  <c r="AC106" i="9"/>
  <c r="AC105"/>
  <c r="E102" i="1" s="1"/>
  <c r="AB105" i="9"/>
  <c r="AC104"/>
  <c r="AB104"/>
  <c r="D101" i="1" s="1"/>
  <c r="AC103" i="9"/>
  <c r="E100" i="1" s="1"/>
  <c r="AC102" i="9"/>
  <c r="E99" i="1" s="1"/>
  <c r="AC101" i="9"/>
  <c r="E98" i="1" s="1"/>
  <c r="AB101" i="9"/>
  <c r="D98" i="1" s="1"/>
  <c r="AC100" i="9"/>
  <c r="AB100"/>
  <c r="D97" i="1" s="1"/>
  <c r="AC98" i="9"/>
  <c r="AB98"/>
  <c r="AC97"/>
  <c r="E87" i="1" s="1"/>
  <c r="AC93" i="9"/>
  <c r="E83" i="1" s="1"/>
  <c r="AC92" i="9"/>
  <c r="AB92"/>
  <c r="D82" i="1" s="1"/>
  <c r="AC91" i="9"/>
  <c r="E81" i="1" s="1"/>
  <c r="AB91" i="9"/>
  <c r="AC90"/>
  <c r="AB90"/>
  <c r="D80" i="1" s="1"/>
  <c r="AC89" i="9"/>
  <c r="AC87"/>
  <c r="E77" i="1" s="1"/>
  <c r="AB87" i="9"/>
  <c r="D77" i="1" s="1"/>
  <c r="AC86" i="9"/>
  <c r="AC88" s="1"/>
  <c r="AC84"/>
  <c r="AC83"/>
  <c r="E73" i="1" s="1"/>
  <c r="AC82" i="9"/>
  <c r="AC81"/>
  <c r="E71" i="1" s="1"/>
  <c r="AB81" i="9"/>
  <c r="AC79"/>
  <c r="E69" i="1" s="1"/>
  <c r="AC78" i="9"/>
  <c r="E68" i="1" s="1"/>
  <c r="AB78" i="9"/>
  <c r="AC77"/>
  <c r="E67" i="1" s="1"/>
  <c r="AC76" i="9"/>
  <c r="E66" i="1" s="1"/>
  <c r="AC74" i="9"/>
  <c r="E64" i="1" s="1"/>
  <c r="AC73" i="9"/>
  <c r="E63" i="1" s="1"/>
  <c r="AC71" i="9"/>
  <c r="E61" i="1" s="1"/>
  <c r="AB71" i="9"/>
  <c r="D61" i="1" s="1"/>
  <c r="AC70" i="9"/>
  <c r="E60" i="1" s="1"/>
  <c r="AC69" i="9"/>
  <c r="AC68"/>
  <c r="E58" i="1" s="1"/>
  <c r="AC67" i="9"/>
  <c r="AB67"/>
  <c r="D57" i="1" s="1"/>
  <c r="AC65" i="9"/>
  <c r="AC64"/>
  <c r="E54" i="1" s="1"/>
  <c r="AC63" i="9"/>
  <c r="E53" i="1" s="1"/>
  <c r="AC59" i="9"/>
  <c r="AC58"/>
  <c r="E48" i="1" s="1"/>
  <c r="AC57" i="9"/>
  <c r="AB57"/>
  <c r="D47" i="1" s="1"/>
  <c r="AC55" i="9"/>
  <c r="AB55"/>
  <c r="D45" i="1" s="1"/>
  <c r="AC54" i="9"/>
  <c r="E44" i="1" s="1"/>
  <c r="AC53" i="9"/>
  <c r="E43" i="1" s="1"/>
  <c r="AB53" i="9"/>
  <c r="AC52"/>
  <c r="E42" i="1" s="1"/>
  <c r="AB52" i="9"/>
  <c r="D42" i="1" s="1"/>
  <c r="AC51" i="9"/>
  <c r="E41" i="1" s="1"/>
  <c r="AB51" i="9"/>
  <c r="D41" i="1" s="1"/>
  <c r="AC50" i="9"/>
  <c r="E40" i="1" s="1"/>
  <c r="AC49" i="9"/>
  <c r="AB49"/>
  <c r="D39" i="1" s="1"/>
  <c r="AC48" i="9"/>
  <c r="E38" i="1" s="1"/>
  <c r="AC47" i="9"/>
  <c r="E37" i="1" s="1"/>
  <c r="AC46" i="9"/>
  <c r="E36" i="1" s="1"/>
  <c r="AB46" i="9"/>
  <c r="D36" i="1" s="1"/>
  <c r="AC45" i="9"/>
  <c r="E35" i="1" s="1"/>
  <c r="AC44" i="9"/>
  <c r="E34" i="1" s="1"/>
  <c r="AB44" i="9"/>
  <c r="D34" i="1" s="1"/>
  <c r="AC43" i="9"/>
  <c r="E33" i="1" s="1"/>
  <c r="AB43" i="9"/>
  <c r="AC42"/>
  <c r="AC38"/>
  <c r="E27" i="23" s="1"/>
  <c r="AC37" i="9"/>
  <c r="E26" i="23" s="1"/>
  <c r="AC36" i="9"/>
  <c r="E25" i="23" s="1"/>
  <c r="AC35" i="9"/>
  <c r="E24" i="23" s="1"/>
  <c r="AC34" i="9"/>
  <c r="E23" i="23" s="1"/>
  <c r="AC33" i="9"/>
  <c r="AC32"/>
  <c r="AC30"/>
  <c r="AC26"/>
  <c r="AB26"/>
  <c r="AC24"/>
  <c r="AB24"/>
  <c r="AC20"/>
  <c r="AB20"/>
  <c r="D20" i="1" s="1"/>
  <c r="L20" s="1"/>
  <c r="T20" s="1"/>
  <c r="AC19" i="9"/>
  <c r="E19" i="1" s="1"/>
  <c r="M19" s="1"/>
  <c r="U19" s="1"/>
  <c r="AB19" i="9"/>
  <c r="D19" i="1" s="1"/>
  <c r="L19" s="1"/>
  <c r="T19" s="1"/>
  <c r="AC18" i="9"/>
  <c r="AB18"/>
  <c r="D18" i="1" s="1"/>
  <c r="L18" s="1"/>
  <c r="T18" s="1"/>
  <c r="AC17" i="9"/>
  <c r="E17" i="1" s="1"/>
  <c r="M17" s="1"/>
  <c r="U17" s="1"/>
  <c r="AB17" i="9"/>
  <c r="D17" i="1" s="1"/>
  <c r="L17" s="1"/>
  <c r="T17" s="1"/>
  <c r="AC16" i="9"/>
  <c r="E80" i="23" s="1"/>
  <c r="AC15" i="9"/>
  <c r="E15" i="1" s="1"/>
  <c r="M15" s="1"/>
  <c r="U15" s="1"/>
  <c r="AB15" i="9"/>
  <c r="D15" i="1" s="1"/>
  <c r="L15" s="1"/>
  <c r="T15" s="1"/>
  <c r="AC14" i="9"/>
  <c r="E78" i="23" s="1"/>
  <c r="AC13" i="9"/>
  <c r="E77" i="23" s="1"/>
  <c r="AC12" i="9"/>
  <c r="AB12"/>
  <c r="AC11"/>
  <c r="AB11"/>
  <c r="AC7"/>
  <c r="AB7"/>
  <c r="Z112"/>
  <c r="Z107"/>
  <c r="Z96"/>
  <c r="Z99" s="1"/>
  <c r="Z94"/>
  <c r="Z88"/>
  <c r="Z85"/>
  <c r="Z75"/>
  <c r="Z72"/>
  <c r="Z62"/>
  <c r="Z60"/>
  <c r="Z56"/>
  <c r="Z31"/>
  <c r="Z29" s="1"/>
  <c r="Z40" s="1"/>
  <c r="Z26"/>
  <c r="Z24"/>
  <c r="Z21"/>
  <c r="Z11"/>
  <c r="Z7"/>
  <c r="W112"/>
  <c r="W107"/>
  <c r="W99"/>
  <c r="W96"/>
  <c r="W94"/>
  <c r="W88"/>
  <c r="W85"/>
  <c r="W75"/>
  <c r="W72"/>
  <c r="W62"/>
  <c r="W60"/>
  <c r="W56"/>
  <c r="W31"/>
  <c r="W40" s="1"/>
  <c r="W26"/>
  <c r="W24"/>
  <c r="W21"/>
  <c r="W11"/>
  <c r="W7"/>
  <c r="T112"/>
  <c r="T107"/>
  <c r="T96"/>
  <c r="T99" s="1"/>
  <c r="T94"/>
  <c r="T88"/>
  <c r="T85"/>
  <c r="T75"/>
  <c r="T72"/>
  <c r="T62"/>
  <c r="T60"/>
  <c r="T56"/>
  <c r="T31"/>
  <c r="T29" s="1"/>
  <c r="T40" s="1"/>
  <c r="T26"/>
  <c r="T24"/>
  <c r="T21"/>
  <c r="T11"/>
  <c r="T7"/>
  <c r="Q112"/>
  <c r="Q107"/>
  <c r="Q99"/>
  <c r="Q96"/>
  <c r="Q94"/>
  <c r="Q88"/>
  <c r="Q85"/>
  <c r="Q75"/>
  <c r="Q72"/>
  <c r="Q62"/>
  <c r="Q60"/>
  <c r="Q56"/>
  <c r="Q31"/>
  <c r="Q26"/>
  <c r="Q24"/>
  <c r="Q21"/>
  <c r="Q11"/>
  <c r="Q7"/>
  <c r="N112"/>
  <c r="N107"/>
  <c r="N96"/>
  <c r="N99" s="1"/>
  <c r="N94"/>
  <c r="N88"/>
  <c r="N85"/>
  <c r="N75"/>
  <c r="N60"/>
  <c r="N29"/>
  <c r="N40" s="1"/>
  <c r="N26"/>
  <c r="N24"/>
  <c r="N21"/>
  <c r="N11"/>
  <c r="N7"/>
  <c r="K112"/>
  <c r="K107"/>
  <c r="K99"/>
  <c r="K96"/>
  <c r="K94"/>
  <c r="K88"/>
  <c r="K85"/>
  <c r="K75"/>
  <c r="K72"/>
  <c r="K62"/>
  <c r="K60"/>
  <c r="K56"/>
  <c r="K31"/>
  <c r="K26"/>
  <c r="K24"/>
  <c r="K21"/>
  <c r="K11"/>
  <c r="K7"/>
  <c r="H112"/>
  <c r="H107"/>
  <c r="H114" s="1"/>
  <c r="H96"/>
  <c r="H99" s="1"/>
  <c r="H94"/>
  <c r="H88"/>
  <c r="H75"/>
  <c r="H62"/>
  <c r="H60"/>
  <c r="H56"/>
  <c r="H31"/>
  <c r="H29" s="1"/>
  <c r="H40" s="1"/>
  <c r="H26"/>
  <c r="H24"/>
  <c r="H21"/>
  <c r="H11"/>
  <c r="H7"/>
  <c r="E112"/>
  <c r="E107"/>
  <c r="E96"/>
  <c r="E99" s="1"/>
  <c r="E94"/>
  <c r="E88"/>
  <c r="E85"/>
  <c r="E75"/>
  <c r="E72"/>
  <c r="E62"/>
  <c r="E60"/>
  <c r="E56"/>
  <c r="E61" s="1"/>
  <c r="E31"/>
  <c r="E26"/>
  <c r="E24"/>
  <c r="E21"/>
  <c r="E11"/>
  <c r="E7"/>
  <c r="D112"/>
  <c r="D107"/>
  <c r="D96"/>
  <c r="D99" s="1"/>
  <c r="D60"/>
  <c r="D26"/>
  <c r="D24"/>
  <c r="D11"/>
  <c r="D7"/>
  <c r="U25" i="1"/>
  <c r="U26" s="1"/>
  <c r="D12" i="22" s="1"/>
  <c r="T25" i="1"/>
  <c r="T26" s="1"/>
  <c r="C12" i="22" s="1"/>
  <c r="U23" i="1"/>
  <c r="U24" s="1"/>
  <c r="D4" i="22" s="1"/>
  <c r="T23" i="1"/>
  <c r="T24" s="1"/>
  <c r="C4" i="22" s="1"/>
  <c r="U22" i="1"/>
  <c r="T22"/>
  <c r="U8"/>
  <c r="T8"/>
  <c r="U3"/>
  <c r="T3"/>
  <c r="Q109"/>
  <c r="P109"/>
  <c r="Q104"/>
  <c r="P104"/>
  <c r="Q84"/>
  <c r="Q78"/>
  <c r="P78"/>
  <c r="Q65"/>
  <c r="P65"/>
  <c r="Q62"/>
  <c r="Q52"/>
  <c r="P52"/>
  <c r="Q50"/>
  <c r="Q51" s="1"/>
  <c r="P50"/>
  <c r="P51" s="1"/>
  <c r="Q30"/>
  <c r="Q26"/>
  <c r="P26"/>
  <c r="Q24"/>
  <c r="P24"/>
  <c r="Q21"/>
  <c r="P21"/>
  <c r="Q10"/>
  <c r="Q9" s="1"/>
  <c r="Q11" s="1"/>
  <c r="Q5"/>
  <c r="U5" s="1"/>
  <c r="M95"/>
  <c r="U95" s="1"/>
  <c r="L95"/>
  <c r="M94"/>
  <c r="L94"/>
  <c r="M28"/>
  <c r="U28" s="1"/>
  <c r="M26"/>
  <c r="L26"/>
  <c r="M24"/>
  <c r="L24"/>
  <c r="I112"/>
  <c r="H112"/>
  <c r="I110"/>
  <c r="H110"/>
  <c r="I108"/>
  <c r="H108"/>
  <c r="I107"/>
  <c r="H107"/>
  <c r="I106"/>
  <c r="H106"/>
  <c r="I105"/>
  <c r="H105"/>
  <c r="I103"/>
  <c r="I102"/>
  <c r="H102"/>
  <c r="I101"/>
  <c r="H101"/>
  <c r="I100"/>
  <c r="I99"/>
  <c r="I98"/>
  <c r="H98"/>
  <c r="I97"/>
  <c r="H97"/>
  <c r="I93"/>
  <c r="M93" s="1"/>
  <c r="U93" s="1"/>
  <c r="H93"/>
  <c r="L93" s="1"/>
  <c r="T93" s="1"/>
  <c r="I92"/>
  <c r="H92"/>
  <c r="I87"/>
  <c r="I86"/>
  <c r="I83"/>
  <c r="I82"/>
  <c r="H82"/>
  <c r="I81"/>
  <c r="H81"/>
  <c r="I80"/>
  <c r="H80"/>
  <c r="I79"/>
  <c r="I77"/>
  <c r="H77"/>
  <c r="I76"/>
  <c r="I74"/>
  <c r="I73"/>
  <c r="I72"/>
  <c r="H72"/>
  <c r="I71"/>
  <c r="H71"/>
  <c r="I70"/>
  <c r="H70"/>
  <c r="I69"/>
  <c r="I68"/>
  <c r="H68"/>
  <c r="I67"/>
  <c r="I66"/>
  <c r="I64"/>
  <c r="I63"/>
  <c r="I61"/>
  <c r="H61"/>
  <c r="I60"/>
  <c r="I59"/>
  <c r="I58"/>
  <c r="I57"/>
  <c r="H57"/>
  <c r="I55"/>
  <c r="I54"/>
  <c r="I53"/>
  <c r="I49"/>
  <c r="I48"/>
  <c r="I47"/>
  <c r="H47"/>
  <c r="I45"/>
  <c r="H45"/>
  <c r="I44"/>
  <c r="I43"/>
  <c r="H43"/>
  <c r="I42"/>
  <c r="H42"/>
  <c r="I41"/>
  <c r="H41"/>
  <c r="I40"/>
  <c r="I39"/>
  <c r="H39"/>
  <c r="I38"/>
  <c r="I37"/>
  <c r="I36"/>
  <c r="H36"/>
  <c r="I35"/>
  <c r="I34"/>
  <c r="H34"/>
  <c r="I33"/>
  <c r="H33"/>
  <c r="I32"/>
  <c r="I29"/>
  <c r="I26"/>
  <c r="H26"/>
  <c r="I24"/>
  <c r="H24"/>
  <c r="I16"/>
  <c r="I21" s="1"/>
  <c r="I27" s="1"/>
  <c r="H16"/>
  <c r="H21" s="1"/>
  <c r="H27" s="1"/>
  <c r="E112"/>
  <c r="E106"/>
  <c r="E105"/>
  <c r="E103"/>
  <c r="E101"/>
  <c r="E97"/>
  <c r="E91"/>
  <c r="E82"/>
  <c r="E80"/>
  <c r="E74"/>
  <c r="E72"/>
  <c r="E57"/>
  <c r="E55"/>
  <c r="E49"/>
  <c r="E47"/>
  <c r="E45"/>
  <c r="E39"/>
  <c r="E26"/>
  <c r="E24"/>
  <c r="E20"/>
  <c r="M20" s="1"/>
  <c r="U20" s="1"/>
  <c r="E18"/>
  <c r="M18" s="1"/>
  <c r="U18" s="1"/>
  <c r="E16"/>
  <c r="E14"/>
  <c r="E12"/>
  <c r="D112"/>
  <c r="D107"/>
  <c r="L107" s="1"/>
  <c r="T107" s="1"/>
  <c r="D102"/>
  <c r="D91"/>
  <c r="D81"/>
  <c r="D71"/>
  <c r="L71" s="1"/>
  <c r="T71" s="1"/>
  <c r="D68"/>
  <c r="D43"/>
  <c r="D33"/>
  <c r="D26"/>
  <c r="D24"/>
  <c r="D12"/>
  <c r="I91" l="1"/>
  <c r="M91" s="1"/>
  <c r="L81"/>
  <c r="T81" s="1"/>
  <c r="M39"/>
  <c r="U39" s="1"/>
  <c r="M16"/>
  <c r="U16" s="1"/>
  <c r="AC94" i="9"/>
  <c r="AC31"/>
  <c r="AC29" s="1"/>
  <c r="AF29" s="1"/>
  <c r="E21" i="23"/>
  <c r="E20" s="1"/>
  <c r="E69" s="1"/>
  <c r="E3" s="1"/>
  <c r="E85"/>
  <c r="L98" i="1"/>
  <c r="T98" s="1"/>
  <c r="L110"/>
  <c r="T110" s="1"/>
  <c r="H13" i="22" s="1"/>
  <c r="L68" i="1"/>
  <c r="T68" s="1"/>
  <c r="L102"/>
  <c r="T102" s="1"/>
  <c r="L112"/>
  <c r="I30"/>
  <c r="I31" s="1"/>
  <c r="M14"/>
  <c r="U94"/>
  <c r="AC21" i="9"/>
  <c r="AC27" s="1"/>
  <c r="Q29"/>
  <c r="Q40" s="1"/>
  <c r="K29"/>
  <c r="K40" s="1"/>
  <c r="E29"/>
  <c r="E40" s="1"/>
  <c r="M61" i="1"/>
  <c r="U61" s="1"/>
  <c r="L36"/>
  <c r="T36" s="1"/>
  <c r="L42"/>
  <c r="T42" s="1"/>
  <c r="L57"/>
  <c r="T57" s="1"/>
  <c r="L61"/>
  <c r="T61" s="1"/>
  <c r="L77"/>
  <c r="T77" s="1"/>
  <c r="L82"/>
  <c r="T82" s="1"/>
  <c r="L97"/>
  <c r="L101"/>
  <c r="T101" s="1"/>
  <c r="L106"/>
  <c r="T106" s="1"/>
  <c r="M107"/>
  <c r="U107" s="1"/>
  <c r="H27" i="9"/>
  <c r="H41" s="1"/>
  <c r="W61"/>
  <c r="Z27"/>
  <c r="Z41" s="1"/>
  <c r="E76" i="1"/>
  <c r="M76" s="1"/>
  <c r="U76" s="1"/>
  <c r="T95" i="9"/>
  <c r="Z95"/>
  <c r="K61"/>
  <c r="N27"/>
  <c r="N41" s="1"/>
  <c r="T27"/>
  <c r="T41" s="1"/>
  <c r="W95"/>
  <c r="E13" i="1"/>
  <c r="M13" s="1"/>
  <c r="U13" s="1"/>
  <c r="K27" i="9"/>
  <c r="Q27"/>
  <c r="W27"/>
  <c r="W41" s="1"/>
  <c r="Z61"/>
  <c r="T61"/>
  <c r="Q95"/>
  <c r="Q61"/>
  <c r="N95"/>
  <c r="N61"/>
  <c r="K95"/>
  <c r="H61"/>
  <c r="AC56"/>
  <c r="AC72"/>
  <c r="I104" i="1"/>
  <c r="M37"/>
  <c r="U37" s="1"/>
  <c r="M45"/>
  <c r="U45" s="1"/>
  <c r="M101"/>
  <c r="U101" s="1"/>
  <c r="M43"/>
  <c r="U43" s="1"/>
  <c r="L80"/>
  <c r="T80" s="1"/>
  <c r="L108"/>
  <c r="T108" s="1"/>
  <c r="M33"/>
  <c r="U33" s="1"/>
  <c r="M41"/>
  <c r="U41" s="1"/>
  <c r="M66"/>
  <c r="U66" s="1"/>
  <c r="I62"/>
  <c r="M74"/>
  <c r="U74" s="1"/>
  <c r="I75"/>
  <c r="I52"/>
  <c r="M35"/>
  <c r="U35" s="1"/>
  <c r="M47"/>
  <c r="U47" s="1"/>
  <c r="M49"/>
  <c r="U49" s="1"/>
  <c r="H109"/>
  <c r="M53"/>
  <c r="U53" s="1"/>
  <c r="M55"/>
  <c r="U55" s="1"/>
  <c r="M58"/>
  <c r="U58" s="1"/>
  <c r="M60"/>
  <c r="U60" s="1"/>
  <c r="M68"/>
  <c r="U68" s="1"/>
  <c r="M72"/>
  <c r="U72" s="1"/>
  <c r="M82"/>
  <c r="U82" s="1"/>
  <c r="I50"/>
  <c r="I78"/>
  <c r="U10"/>
  <c r="U9" s="1"/>
  <c r="U11" s="1"/>
  <c r="D11" i="22" s="1"/>
  <c r="E27" i="9"/>
  <c r="H91" i="1"/>
  <c r="L91" s="1"/>
  <c r="M48"/>
  <c r="U48" s="1"/>
  <c r="M98"/>
  <c r="U98" s="1"/>
  <c r="M102"/>
  <c r="U102" s="1"/>
  <c r="M110"/>
  <c r="U110" s="1"/>
  <c r="I13" i="22" s="1"/>
  <c r="I84" i="1"/>
  <c r="M73"/>
  <c r="U73" s="1"/>
  <c r="M81"/>
  <c r="U81" s="1"/>
  <c r="L39"/>
  <c r="T39" s="1"/>
  <c r="L43"/>
  <c r="T43" s="1"/>
  <c r="M99"/>
  <c r="U99" s="1"/>
  <c r="M106"/>
  <c r="U106" s="1"/>
  <c r="I46"/>
  <c r="I51" s="1"/>
  <c r="M92"/>
  <c r="U92" s="1"/>
  <c r="U91" s="1"/>
  <c r="I7" i="22" s="1"/>
  <c r="M97" i="1"/>
  <c r="U97" s="1"/>
  <c r="I65"/>
  <c r="I96"/>
  <c r="I109"/>
  <c r="L92"/>
  <c r="T92" s="1"/>
  <c r="M34"/>
  <c r="U34" s="1"/>
  <c r="M36"/>
  <c r="U36" s="1"/>
  <c r="M38"/>
  <c r="U38" s="1"/>
  <c r="M40"/>
  <c r="U40" s="1"/>
  <c r="M42"/>
  <c r="U42" s="1"/>
  <c r="M44"/>
  <c r="U44" s="1"/>
  <c r="M67"/>
  <c r="U67" s="1"/>
  <c r="M69"/>
  <c r="U69" s="1"/>
  <c r="M77"/>
  <c r="U77" s="1"/>
  <c r="M87"/>
  <c r="U87" s="1"/>
  <c r="M108"/>
  <c r="U108" s="1"/>
  <c r="M71"/>
  <c r="U71" s="1"/>
  <c r="M83"/>
  <c r="U83" s="1"/>
  <c r="L33"/>
  <c r="T33" s="1"/>
  <c r="L41"/>
  <c r="T41" s="1"/>
  <c r="L45"/>
  <c r="T45" s="1"/>
  <c r="M57"/>
  <c r="U57" s="1"/>
  <c r="M64"/>
  <c r="U64" s="1"/>
  <c r="M103"/>
  <c r="M112"/>
  <c r="U30"/>
  <c r="D5" i="22"/>
  <c r="AB112" i="9"/>
  <c r="H116"/>
  <c r="AC96"/>
  <c r="E95"/>
  <c r="E114" s="1"/>
  <c r="E116" s="1"/>
  <c r="D109" i="1"/>
  <c r="T97"/>
  <c r="M63"/>
  <c r="E65"/>
  <c r="E104"/>
  <c r="M100"/>
  <c r="U100" s="1"/>
  <c r="E52"/>
  <c r="M54"/>
  <c r="U54" s="1"/>
  <c r="M80"/>
  <c r="U80" s="1"/>
  <c r="L105"/>
  <c r="AC75" i="9"/>
  <c r="E32" i="1"/>
  <c r="E79"/>
  <c r="M79" s="1"/>
  <c r="E109"/>
  <c r="L34"/>
  <c r="T34" s="1"/>
  <c r="L47"/>
  <c r="L12"/>
  <c r="AC60" i="9"/>
  <c r="AC62"/>
  <c r="E59" i="1"/>
  <c r="AC80" i="9"/>
  <c r="E70" i="1" s="1"/>
  <c r="M70" s="1"/>
  <c r="U70" s="1"/>
  <c r="AC107" i="9"/>
  <c r="E50" i="1"/>
  <c r="M12"/>
  <c r="U12" s="1"/>
  <c r="M105"/>
  <c r="Q85"/>
  <c r="Q91"/>
  <c r="Q96" s="1"/>
  <c r="Q111" s="1"/>
  <c r="O13" i="21"/>
  <c r="F103" i="9"/>
  <c r="O10" i="1"/>
  <c r="E71" i="23" l="1"/>
  <c r="E91" s="1"/>
  <c r="E95" s="1"/>
  <c r="U14" i="1"/>
  <c r="U103"/>
  <c r="U104" s="1"/>
  <c r="K114" i="9"/>
  <c r="K116" s="1"/>
  <c r="E41"/>
  <c r="E118" s="1"/>
  <c r="Q41"/>
  <c r="K41"/>
  <c r="W114"/>
  <c r="W116" s="1"/>
  <c r="W118" s="1"/>
  <c r="T114"/>
  <c r="T116" s="1"/>
  <c r="T118" s="1"/>
  <c r="E78" i="1"/>
  <c r="E21"/>
  <c r="AC40" i="9"/>
  <c r="AC41" s="1"/>
  <c r="E29" i="1"/>
  <c r="Z114" i="9"/>
  <c r="Z116" s="1"/>
  <c r="Z118" s="1"/>
  <c r="Q114"/>
  <c r="Q116" s="1"/>
  <c r="N114"/>
  <c r="N116" s="1"/>
  <c r="N118" s="1"/>
  <c r="AC61"/>
  <c r="U52" i="1"/>
  <c r="I3" i="22" s="1"/>
  <c r="D16"/>
  <c r="M75" i="1"/>
  <c r="M50"/>
  <c r="U50"/>
  <c r="U86"/>
  <c r="I85"/>
  <c r="I111" s="1"/>
  <c r="U75"/>
  <c r="Q6"/>
  <c r="U78"/>
  <c r="M78"/>
  <c r="H118" i="9"/>
  <c r="AC99"/>
  <c r="E86" i="1"/>
  <c r="AC85" i="9"/>
  <c r="AC95" s="1"/>
  <c r="E75" i="1"/>
  <c r="M104"/>
  <c r="T12"/>
  <c r="L109"/>
  <c r="T105"/>
  <c r="T109" s="1"/>
  <c r="H12" i="22" s="1"/>
  <c r="M52" i="1"/>
  <c r="M109"/>
  <c r="U105"/>
  <c r="U109" s="1"/>
  <c r="I12" i="22" s="1"/>
  <c r="E46" i="1"/>
  <c r="E51" s="1"/>
  <c r="M32"/>
  <c r="E62"/>
  <c r="M59"/>
  <c r="T47"/>
  <c r="M84"/>
  <c r="U79"/>
  <c r="U84" s="1"/>
  <c r="M65"/>
  <c r="U63"/>
  <c r="U65" s="1"/>
  <c r="E84"/>
  <c r="M21"/>
  <c r="C21" i="9"/>
  <c r="U21" i="1" l="1"/>
  <c r="D3" i="22" s="1"/>
  <c r="M27" i="1"/>
  <c r="U96"/>
  <c r="I113"/>
  <c r="E30"/>
  <c r="I11" i="22"/>
  <c r="I16" s="1"/>
  <c r="E27" i="1"/>
  <c r="K118" i="9"/>
  <c r="Q118"/>
  <c r="M29" i="1"/>
  <c r="AC114" i="9"/>
  <c r="AC116" s="1"/>
  <c r="AC118" s="1"/>
  <c r="I6" i="22"/>
  <c r="U6" i="1"/>
  <c r="Q4"/>
  <c r="M86"/>
  <c r="E96"/>
  <c r="M62"/>
  <c r="M85" s="1"/>
  <c r="U59"/>
  <c r="U62" s="1"/>
  <c r="U85" s="1"/>
  <c r="I4" i="22" s="1"/>
  <c r="E85" i="1"/>
  <c r="M46"/>
  <c r="M51" s="1"/>
  <c r="U32"/>
  <c r="U46" s="1"/>
  <c r="U51" s="1"/>
  <c r="E31" l="1"/>
  <c r="M96"/>
  <c r="M111" s="1"/>
  <c r="I115"/>
  <c r="U4"/>
  <c r="Q7"/>
  <c r="Q112"/>
  <c r="M30"/>
  <c r="E111"/>
  <c r="E113" s="1"/>
  <c r="E115" s="1"/>
  <c r="I2" i="22"/>
  <c r="U111" i="1"/>
  <c r="O74"/>
  <c r="O73"/>
  <c r="M31" l="1"/>
  <c r="Q27"/>
  <c r="M113"/>
  <c r="U7"/>
  <c r="U113"/>
  <c r="Q113"/>
  <c r="I9" i="22"/>
  <c r="G25" i="13"/>
  <c r="G16"/>
  <c r="G5"/>
  <c r="G6"/>
  <c r="G7"/>
  <c r="G8"/>
  <c r="G9"/>
  <c r="G10"/>
  <c r="G11"/>
  <c r="G12"/>
  <c r="G13"/>
  <c r="G14"/>
  <c r="G15"/>
  <c r="G18"/>
  <c r="G19"/>
  <c r="G20"/>
  <c r="G21"/>
  <c r="G22"/>
  <c r="G23"/>
  <c r="G24"/>
  <c r="G4"/>
  <c r="F25"/>
  <c r="F5"/>
  <c r="F6"/>
  <c r="F16" s="1"/>
  <c r="F26" s="1"/>
  <c r="F7"/>
  <c r="F8"/>
  <c r="F9"/>
  <c r="F10"/>
  <c r="F11"/>
  <c r="F12"/>
  <c r="F13"/>
  <c r="F14"/>
  <c r="F15"/>
  <c r="F18"/>
  <c r="F19"/>
  <c r="F20"/>
  <c r="F21"/>
  <c r="F22"/>
  <c r="F23"/>
  <c r="F24"/>
  <c r="F4"/>
  <c r="E25"/>
  <c r="E26" s="1"/>
  <c r="C26"/>
  <c r="C16"/>
  <c r="C35" i="10"/>
  <c r="C34"/>
  <c r="C33"/>
  <c r="F129"/>
  <c r="C129"/>
  <c r="D128"/>
  <c r="E128" s="1"/>
  <c r="D127"/>
  <c r="E127" s="1"/>
  <c r="D126"/>
  <c r="E126" s="1"/>
  <c r="D125"/>
  <c r="D129" s="1"/>
  <c r="M115" i="1" l="1"/>
  <c r="U27"/>
  <c r="D2" i="22"/>
  <c r="Q31" i="1"/>
  <c r="Q115" s="1"/>
  <c r="I17" i="22"/>
  <c r="E125" i="10"/>
  <c r="E129" s="1"/>
  <c r="U31" i="1" l="1"/>
  <c r="D9" i="22"/>
  <c r="O105" i="10"/>
  <c r="O101"/>
  <c r="O86"/>
  <c r="O83"/>
  <c r="O81"/>
  <c r="O80"/>
  <c r="O76"/>
  <c r="O71"/>
  <c r="O70"/>
  <c r="O67"/>
  <c r="O66"/>
  <c r="L94"/>
  <c r="L86"/>
  <c r="L80"/>
  <c r="L71"/>
  <c r="I86"/>
  <c r="I71"/>
  <c r="F105"/>
  <c r="F102"/>
  <c r="F86"/>
  <c r="F83"/>
  <c r="F81"/>
  <c r="F80"/>
  <c r="F76"/>
  <c r="F73"/>
  <c r="F71"/>
  <c r="F67"/>
  <c r="F66"/>
  <c r="U115" i="1" l="1"/>
  <c r="D17" i="22"/>
  <c r="C86" i="10"/>
  <c r="C83"/>
  <c r="C81"/>
  <c r="C80"/>
  <c r="C76"/>
  <c r="C74"/>
  <c r="C73"/>
  <c r="C71"/>
  <c r="C67"/>
  <c r="C66"/>
  <c r="O65" l="1"/>
  <c r="O64"/>
  <c r="O62"/>
  <c r="O61"/>
  <c r="O60"/>
  <c r="O56"/>
  <c r="O55"/>
  <c r="O54"/>
  <c r="O52"/>
  <c r="O51"/>
  <c r="O50"/>
  <c r="O49"/>
  <c r="O48"/>
  <c r="O47"/>
  <c r="O46"/>
  <c r="O45"/>
  <c r="O44"/>
  <c r="O43"/>
  <c r="O42"/>
  <c r="O41"/>
  <c r="O40"/>
  <c r="O39"/>
  <c r="L65"/>
  <c r="L64"/>
  <c r="L62"/>
  <c r="L61"/>
  <c r="L60"/>
  <c r="L56"/>
  <c r="L55"/>
  <c r="L54"/>
  <c r="L52"/>
  <c r="L51"/>
  <c r="L50"/>
  <c r="L49"/>
  <c r="L48"/>
  <c r="L47"/>
  <c r="L46"/>
  <c r="L45"/>
  <c r="L44"/>
  <c r="L43"/>
  <c r="L42"/>
  <c r="L41"/>
  <c r="L40"/>
  <c r="L39"/>
  <c r="I65"/>
  <c r="I64"/>
  <c r="I62"/>
  <c r="I61"/>
  <c r="I60"/>
  <c r="I56"/>
  <c r="I55"/>
  <c r="I54"/>
  <c r="I52"/>
  <c r="I51"/>
  <c r="I50"/>
  <c r="I49"/>
  <c r="I48"/>
  <c r="I47"/>
  <c r="I46"/>
  <c r="I45"/>
  <c r="I44"/>
  <c r="I43"/>
  <c r="I42"/>
  <c r="I41"/>
  <c r="I40"/>
  <c r="I39"/>
  <c r="F65"/>
  <c r="F64"/>
  <c r="F62"/>
  <c r="F61"/>
  <c r="F60"/>
  <c r="F56"/>
  <c r="F55"/>
  <c r="F54"/>
  <c r="F52"/>
  <c r="F51"/>
  <c r="F50"/>
  <c r="F49"/>
  <c r="F48"/>
  <c r="F47"/>
  <c r="F46"/>
  <c r="F45"/>
  <c r="F44"/>
  <c r="F43"/>
  <c r="F42"/>
  <c r="F41"/>
  <c r="F40"/>
  <c r="F39"/>
  <c r="C65"/>
  <c r="C64"/>
  <c r="C62"/>
  <c r="C61"/>
  <c r="C60"/>
  <c r="C56"/>
  <c r="C55"/>
  <c r="C54"/>
  <c r="C52"/>
  <c r="C51"/>
  <c r="C50"/>
  <c r="C49"/>
  <c r="C48"/>
  <c r="C47"/>
  <c r="C46"/>
  <c r="C45"/>
  <c r="C44"/>
  <c r="C43"/>
  <c r="C42"/>
  <c r="C41"/>
  <c r="C40"/>
  <c r="C39"/>
  <c r="X35" i="9" l="1"/>
  <c r="R32"/>
  <c r="AA20"/>
  <c r="AA19"/>
  <c r="AA18"/>
  <c r="AA17"/>
  <c r="AA16"/>
  <c r="AA15"/>
  <c r="AA14"/>
  <c r="C29"/>
  <c r="X89"/>
  <c r="X94" s="1"/>
  <c r="X77"/>
  <c r="X74"/>
  <c r="X75" s="1"/>
  <c r="X70"/>
  <c r="X72" s="1"/>
  <c r="U89"/>
  <c r="U94" s="1"/>
  <c r="U86"/>
  <c r="U88" s="1"/>
  <c r="U84"/>
  <c r="U76"/>
  <c r="U74"/>
  <c r="U75" s="1"/>
  <c r="U70"/>
  <c r="U69"/>
  <c r="R93"/>
  <c r="R89"/>
  <c r="R84"/>
  <c r="R79"/>
  <c r="R74"/>
  <c r="R75" s="1"/>
  <c r="R70"/>
  <c r="R72" s="1"/>
  <c r="O93"/>
  <c r="O89"/>
  <c r="O86"/>
  <c r="O88" s="1"/>
  <c r="O84"/>
  <c r="O79"/>
  <c r="O76"/>
  <c r="O74"/>
  <c r="O75" s="1"/>
  <c r="O70"/>
  <c r="O72" s="1"/>
  <c r="F93"/>
  <c r="F89"/>
  <c r="F86"/>
  <c r="F88" s="1"/>
  <c r="F84"/>
  <c r="F83"/>
  <c r="F79"/>
  <c r="F76"/>
  <c r="F74"/>
  <c r="F75" s="1"/>
  <c r="F70"/>
  <c r="F69"/>
  <c r="I93"/>
  <c r="I89"/>
  <c r="I86"/>
  <c r="I88" s="1"/>
  <c r="I84"/>
  <c r="I79"/>
  <c r="I76"/>
  <c r="I74"/>
  <c r="I75" s="1"/>
  <c r="I70"/>
  <c r="I69"/>
  <c r="L89"/>
  <c r="L94" s="1"/>
  <c r="L86"/>
  <c r="L88" s="1"/>
  <c r="L84"/>
  <c r="L83"/>
  <c r="L76"/>
  <c r="L74"/>
  <c r="L73"/>
  <c r="L70"/>
  <c r="L69"/>
  <c r="F96"/>
  <c r="F99"/>
  <c r="F107"/>
  <c r="F112"/>
  <c r="I96"/>
  <c r="I99" s="1"/>
  <c r="I107"/>
  <c r="I112"/>
  <c r="L96"/>
  <c r="L99" s="1"/>
  <c r="L107"/>
  <c r="L112"/>
  <c r="O96"/>
  <c r="O99" s="1"/>
  <c r="O107"/>
  <c r="O112"/>
  <c r="R88"/>
  <c r="R96"/>
  <c r="R99" s="1"/>
  <c r="R107"/>
  <c r="R112"/>
  <c r="U96"/>
  <c r="U99" s="1"/>
  <c r="U107"/>
  <c r="U112"/>
  <c r="X85"/>
  <c r="X88"/>
  <c r="X99"/>
  <c r="X107"/>
  <c r="X112"/>
  <c r="C93"/>
  <c r="C89"/>
  <c r="C86"/>
  <c r="C79"/>
  <c r="C77"/>
  <c r="C74"/>
  <c r="C70"/>
  <c r="C69"/>
  <c r="C84"/>
  <c r="C76"/>
  <c r="R85" l="1"/>
  <c r="F72"/>
  <c r="O94"/>
  <c r="U72"/>
  <c r="L72"/>
  <c r="I94"/>
  <c r="R94"/>
  <c r="L85"/>
  <c r="I72"/>
  <c r="I85"/>
  <c r="AA30"/>
  <c r="L75"/>
  <c r="U85"/>
  <c r="O85"/>
  <c r="X95"/>
  <c r="F94"/>
  <c r="F85"/>
  <c r="X68"/>
  <c r="X67"/>
  <c r="X65"/>
  <c r="X64"/>
  <c r="X63"/>
  <c r="X59"/>
  <c r="X58"/>
  <c r="X57"/>
  <c r="X55"/>
  <c r="X54"/>
  <c r="X53"/>
  <c r="X52"/>
  <c r="X51"/>
  <c r="X50"/>
  <c r="X49"/>
  <c r="X48"/>
  <c r="X47"/>
  <c r="X46"/>
  <c r="X45"/>
  <c r="X44"/>
  <c r="X43"/>
  <c r="X42"/>
  <c r="U68"/>
  <c r="U67"/>
  <c r="U65"/>
  <c r="U64"/>
  <c r="U63"/>
  <c r="U59"/>
  <c r="U58"/>
  <c r="U57"/>
  <c r="U55"/>
  <c r="U54"/>
  <c r="U53"/>
  <c r="U52"/>
  <c r="U51"/>
  <c r="U50"/>
  <c r="U49"/>
  <c r="U48"/>
  <c r="U47"/>
  <c r="U46"/>
  <c r="U45"/>
  <c r="U44"/>
  <c r="U43"/>
  <c r="U42"/>
  <c r="R68"/>
  <c r="R67"/>
  <c r="R65"/>
  <c r="R64"/>
  <c r="R63"/>
  <c r="R59"/>
  <c r="R58"/>
  <c r="R57"/>
  <c r="R55"/>
  <c r="R54"/>
  <c r="R53"/>
  <c r="R52"/>
  <c r="R51"/>
  <c r="R50"/>
  <c r="R49"/>
  <c r="R48"/>
  <c r="R47"/>
  <c r="R46"/>
  <c r="R45"/>
  <c r="R44"/>
  <c r="R43"/>
  <c r="R42"/>
  <c r="O68"/>
  <c r="O67"/>
  <c r="O65"/>
  <c r="O64"/>
  <c r="O63"/>
  <c r="O59"/>
  <c r="O58"/>
  <c r="O57"/>
  <c r="O55"/>
  <c r="O54"/>
  <c r="O53"/>
  <c r="O52"/>
  <c r="O51"/>
  <c r="O50"/>
  <c r="O49"/>
  <c r="O48"/>
  <c r="O47"/>
  <c r="O46"/>
  <c r="O45"/>
  <c r="O44"/>
  <c r="O43"/>
  <c r="O42"/>
  <c r="L68"/>
  <c r="L67"/>
  <c r="L65"/>
  <c r="L64"/>
  <c r="L63"/>
  <c r="L59"/>
  <c r="L58"/>
  <c r="L57"/>
  <c r="L55"/>
  <c r="L54"/>
  <c r="L53"/>
  <c r="L52"/>
  <c r="L51"/>
  <c r="L50"/>
  <c r="L49"/>
  <c r="L48"/>
  <c r="L47"/>
  <c r="L46"/>
  <c r="L45"/>
  <c r="L44"/>
  <c r="L43"/>
  <c r="L42"/>
  <c r="I68"/>
  <c r="I67"/>
  <c r="I65"/>
  <c r="I64"/>
  <c r="I63"/>
  <c r="I59"/>
  <c r="I58"/>
  <c r="I57"/>
  <c r="I55"/>
  <c r="I54"/>
  <c r="I53"/>
  <c r="I52"/>
  <c r="I51"/>
  <c r="I50"/>
  <c r="I49"/>
  <c r="I48"/>
  <c r="I47"/>
  <c r="I46"/>
  <c r="I45"/>
  <c r="I44"/>
  <c r="I43"/>
  <c r="I42"/>
  <c r="F68"/>
  <c r="F67"/>
  <c r="F65"/>
  <c r="F64"/>
  <c r="F63"/>
  <c r="F59"/>
  <c r="F58"/>
  <c r="F57"/>
  <c r="F55"/>
  <c r="F54"/>
  <c r="F53"/>
  <c r="F52"/>
  <c r="F51"/>
  <c r="F50"/>
  <c r="F49"/>
  <c r="F48"/>
  <c r="F47"/>
  <c r="F46"/>
  <c r="F45"/>
  <c r="F44"/>
  <c r="F43"/>
  <c r="F42"/>
  <c r="C68"/>
  <c r="C67"/>
  <c r="C65"/>
  <c r="C64"/>
  <c r="C63"/>
  <c r="C59"/>
  <c r="C58"/>
  <c r="C57"/>
  <c r="C43"/>
  <c r="C44"/>
  <c r="C45"/>
  <c r="C46"/>
  <c r="C47"/>
  <c r="C48"/>
  <c r="C49"/>
  <c r="C50"/>
  <c r="C51"/>
  <c r="C52"/>
  <c r="C53"/>
  <c r="C54"/>
  <c r="C55"/>
  <c r="C42"/>
  <c r="R95" l="1"/>
  <c r="U95"/>
  <c r="O95"/>
  <c r="I95"/>
  <c r="L95"/>
  <c r="F95"/>
  <c r="O13"/>
  <c r="AA13" s="1"/>
  <c r="C77" i="23" s="1"/>
  <c r="C85" s="1"/>
  <c r="AA115" i="9" l="1"/>
  <c r="AA113"/>
  <c r="AA111"/>
  <c r="AA110"/>
  <c r="AA109"/>
  <c r="AA108"/>
  <c r="AA106"/>
  <c r="AA105"/>
  <c r="AA104"/>
  <c r="AA103"/>
  <c r="AA102"/>
  <c r="AA101"/>
  <c r="AA100"/>
  <c r="AA98"/>
  <c r="AA97"/>
  <c r="AA93"/>
  <c r="AA92"/>
  <c r="AA91"/>
  <c r="AA90"/>
  <c r="AA89"/>
  <c r="AA87"/>
  <c r="AA86"/>
  <c r="AA84"/>
  <c r="AA83"/>
  <c r="AA82"/>
  <c r="AA81"/>
  <c r="AA79"/>
  <c r="AA78"/>
  <c r="AA77"/>
  <c r="AA76"/>
  <c r="AA74"/>
  <c r="AA73"/>
  <c r="AA71"/>
  <c r="AA70"/>
  <c r="AA69"/>
  <c r="AA68"/>
  <c r="AA67"/>
  <c r="AA65"/>
  <c r="AA64"/>
  <c r="AA63"/>
  <c r="AA59"/>
  <c r="AA58"/>
  <c r="AA57"/>
  <c r="AA55"/>
  <c r="AA54"/>
  <c r="AA53"/>
  <c r="AA52"/>
  <c r="AA51"/>
  <c r="AA50"/>
  <c r="AA49"/>
  <c r="AA48"/>
  <c r="AA47"/>
  <c r="AA46"/>
  <c r="AA45"/>
  <c r="AA44"/>
  <c r="AA43"/>
  <c r="AA12"/>
  <c r="AA42"/>
  <c r="U134" l="1"/>
  <c r="U62"/>
  <c r="U60"/>
  <c r="U56"/>
  <c r="U31"/>
  <c r="U26"/>
  <c r="U24"/>
  <c r="U21"/>
  <c r="U11"/>
  <c r="U7"/>
  <c r="U29" l="1"/>
  <c r="U40" s="1"/>
  <c r="U61"/>
  <c r="U114" s="1"/>
  <c r="U116" s="1"/>
  <c r="U27"/>
  <c r="U121"/>
  <c r="U41" l="1"/>
  <c r="U118" s="1"/>
  <c r="D25" i="13" l="1"/>
  <c r="D26" s="1"/>
  <c r="B26"/>
  <c r="G26" l="1"/>
  <c r="C105" i="10"/>
  <c r="C134" i="9" l="1"/>
  <c r="C82" i="10" l="1"/>
  <c r="I15" i="21" l="1"/>
  <c r="G15"/>
  <c r="E15"/>
  <c r="C15"/>
  <c r="H15"/>
  <c r="F15"/>
  <c r="D15"/>
  <c r="M11"/>
  <c r="L11"/>
  <c r="K11"/>
  <c r="J11"/>
  <c r="I11"/>
  <c r="H11"/>
  <c r="G11"/>
  <c r="F11"/>
  <c r="E11"/>
  <c r="D11"/>
  <c r="X134" i="9"/>
  <c r="AA134"/>
  <c r="I16" i="21" l="1"/>
  <c r="F16"/>
  <c r="H16"/>
  <c r="D16"/>
  <c r="E16"/>
  <c r="G16"/>
  <c r="C11"/>
  <c r="C16" s="1"/>
  <c r="Q129" i="10"/>
  <c r="O35"/>
  <c r="O34"/>
  <c r="O33"/>
  <c r="N129"/>
  <c r="O128" s="1"/>
  <c r="P128" s="1"/>
  <c r="R97"/>
  <c r="G93" i="1" s="1"/>
  <c r="K93" s="1"/>
  <c r="S93" s="1"/>
  <c r="R96" i="10"/>
  <c r="G92" i="1" s="1"/>
  <c r="K92" s="1"/>
  <c r="O95" i="10"/>
  <c r="L95"/>
  <c r="I95"/>
  <c r="F95"/>
  <c r="C95"/>
  <c r="K95" i="1"/>
  <c r="S95" s="1"/>
  <c r="K94"/>
  <c r="C91"/>
  <c r="M32" i="21"/>
  <c r="M34" s="1"/>
  <c r="L32"/>
  <c r="L34" s="1"/>
  <c r="K32"/>
  <c r="K34" s="1"/>
  <c r="J32"/>
  <c r="J34" s="1"/>
  <c r="I32"/>
  <c r="I34" s="1"/>
  <c r="H32"/>
  <c r="H34" s="1"/>
  <c r="G32"/>
  <c r="G34" s="1"/>
  <c r="F32"/>
  <c r="F34" s="1"/>
  <c r="E32"/>
  <c r="E34" s="1"/>
  <c r="D32"/>
  <c r="D34" s="1"/>
  <c r="C32"/>
  <c r="C34" s="1"/>
  <c r="O5" i="1"/>
  <c r="O30"/>
  <c r="O26"/>
  <c r="O24"/>
  <c r="O21"/>
  <c r="O9"/>
  <c r="O11" s="1"/>
  <c r="S25"/>
  <c r="S26" s="1"/>
  <c r="B12" i="22" s="1"/>
  <c r="S23" i="1"/>
  <c r="S24" s="1"/>
  <c r="B4" i="22" s="1"/>
  <c r="S22" i="1"/>
  <c r="S10"/>
  <c r="S9" s="1"/>
  <c r="S8"/>
  <c r="S3"/>
  <c r="O109"/>
  <c r="O104"/>
  <c r="O84"/>
  <c r="O78"/>
  <c r="O65"/>
  <c r="O62"/>
  <c r="O52"/>
  <c r="O50"/>
  <c r="O51" s="1"/>
  <c r="K26"/>
  <c r="K24"/>
  <c r="G26"/>
  <c r="G24"/>
  <c r="C26"/>
  <c r="C24"/>
  <c r="O33" i="9"/>
  <c r="O34"/>
  <c r="O35"/>
  <c r="O36"/>
  <c r="O37"/>
  <c r="O38"/>
  <c r="O32"/>
  <c r="C153"/>
  <c r="D148" s="1"/>
  <c r="O138" s="1"/>
  <c r="L33"/>
  <c r="L34"/>
  <c r="L35"/>
  <c r="L36"/>
  <c r="L37"/>
  <c r="L38"/>
  <c r="L32"/>
  <c r="I33"/>
  <c r="I34"/>
  <c r="I35"/>
  <c r="I36"/>
  <c r="I37"/>
  <c r="I38"/>
  <c r="I32"/>
  <c r="F33"/>
  <c r="F34"/>
  <c r="F35"/>
  <c r="F36"/>
  <c r="F37"/>
  <c r="F38"/>
  <c r="F32"/>
  <c r="C38"/>
  <c r="F134"/>
  <c r="C33"/>
  <c r="C34"/>
  <c r="C35"/>
  <c r="C36"/>
  <c r="C37"/>
  <c r="C32"/>
  <c r="P144"/>
  <c r="M144"/>
  <c r="J144"/>
  <c r="G144"/>
  <c r="C144"/>
  <c r="D128"/>
  <c r="E128" s="1"/>
  <c r="D129"/>
  <c r="E129" s="1"/>
  <c r="D130"/>
  <c r="E130" s="1"/>
  <c r="D131"/>
  <c r="E131" s="1"/>
  <c r="D132"/>
  <c r="E132" s="1"/>
  <c r="D127"/>
  <c r="E127" s="1"/>
  <c r="E134" l="1"/>
  <c r="S5" i="1"/>
  <c r="S11"/>
  <c r="B11" i="22" s="1"/>
  <c r="AA38" i="9"/>
  <c r="AA37"/>
  <c r="AA33"/>
  <c r="AA36"/>
  <c r="Q8" i="21" s="1"/>
  <c r="R8" s="1"/>
  <c r="AA35" i="9"/>
  <c r="C24" i="23" s="1"/>
  <c r="AA34" i="9"/>
  <c r="AA32"/>
  <c r="C21" i="23" s="1"/>
  <c r="C20" s="1"/>
  <c r="Q6" i="21"/>
  <c r="R6" s="1"/>
  <c r="S92" i="1"/>
  <c r="G91"/>
  <c r="Q5" i="21"/>
  <c r="R5" s="1"/>
  <c r="O94" i="1"/>
  <c r="O87"/>
  <c r="O125" i="10"/>
  <c r="P125" s="1"/>
  <c r="O126"/>
  <c r="P126" s="1"/>
  <c r="O127"/>
  <c r="P127" s="1"/>
  <c r="O85" i="1"/>
  <c r="D147" i="9"/>
  <c r="O137" s="1"/>
  <c r="D152"/>
  <c r="O142" s="1"/>
  <c r="D151"/>
  <c r="O141" s="1"/>
  <c r="D150"/>
  <c r="O140" s="1"/>
  <c r="D149"/>
  <c r="O139" s="1"/>
  <c r="D137"/>
  <c r="D143"/>
  <c r="D142"/>
  <c r="D141"/>
  <c r="D140"/>
  <c r="D139"/>
  <c r="D138"/>
  <c r="D134"/>
  <c r="C20" i="1"/>
  <c r="K20" s="1"/>
  <c r="S20" s="1"/>
  <c r="C19"/>
  <c r="K19" s="1"/>
  <c r="S19" s="1"/>
  <c r="C18"/>
  <c r="K18" s="1"/>
  <c r="S18" s="1"/>
  <c r="C17"/>
  <c r="K17" s="1"/>
  <c r="S17" s="1"/>
  <c r="C14"/>
  <c r="K14" s="1"/>
  <c r="S14" s="1"/>
  <c r="C12"/>
  <c r="K12" s="1"/>
  <c r="S12" s="1"/>
  <c r="C112"/>
  <c r="C110"/>
  <c r="C108"/>
  <c r="C107"/>
  <c r="C106"/>
  <c r="C105"/>
  <c r="C103"/>
  <c r="C102"/>
  <c r="C101"/>
  <c r="C100"/>
  <c r="C99"/>
  <c r="C98"/>
  <c r="C97"/>
  <c r="C87"/>
  <c r="C83"/>
  <c r="C82"/>
  <c r="C81"/>
  <c r="C80"/>
  <c r="C79"/>
  <c r="C77"/>
  <c r="C76"/>
  <c r="C74"/>
  <c r="C73"/>
  <c r="C72"/>
  <c r="C71"/>
  <c r="C69"/>
  <c r="C68"/>
  <c r="C67"/>
  <c r="C66"/>
  <c r="C64"/>
  <c r="C63"/>
  <c r="C61"/>
  <c r="C60"/>
  <c r="C59"/>
  <c r="X62" i="9"/>
  <c r="X60"/>
  <c r="X56"/>
  <c r="R62"/>
  <c r="R60"/>
  <c r="R56"/>
  <c r="O62"/>
  <c r="O60"/>
  <c r="O56"/>
  <c r="L62"/>
  <c r="L60"/>
  <c r="L56"/>
  <c r="I62"/>
  <c r="I60"/>
  <c r="I56"/>
  <c r="F62"/>
  <c r="F60"/>
  <c r="F56"/>
  <c r="C58" i="1"/>
  <c r="C57"/>
  <c r="C55"/>
  <c r="C54"/>
  <c r="C62" i="9"/>
  <c r="C49" i="1"/>
  <c r="C48"/>
  <c r="C33"/>
  <c r="C34"/>
  <c r="C35"/>
  <c r="C36"/>
  <c r="C37"/>
  <c r="C38"/>
  <c r="C39"/>
  <c r="C40"/>
  <c r="C41"/>
  <c r="C42"/>
  <c r="C43"/>
  <c r="C44"/>
  <c r="C45"/>
  <c r="AA112" i="9"/>
  <c r="AA107"/>
  <c r="AA94"/>
  <c r="AA80"/>
  <c r="AA72"/>
  <c r="AA26"/>
  <c r="AA24"/>
  <c r="AA11"/>
  <c r="AA7"/>
  <c r="X31"/>
  <c r="X26"/>
  <c r="X24"/>
  <c r="X21"/>
  <c r="X11"/>
  <c r="X7"/>
  <c r="R31"/>
  <c r="R26"/>
  <c r="R24"/>
  <c r="R21"/>
  <c r="R11"/>
  <c r="R7"/>
  <c r="O31"/>
  <c r="O26"/>
  <c r="O24"/>
  <c r="O21"/>
  <c r="O11"/>
  <c r="O7"/>
  <c r="L31"/>
  <c r="L26"/>
  <c r="L24"/>
  <c r="L21"/>
  <c r="L11"/>
  <c r="L7"/>
  <c r="L27" s="1"/>
  <c r="I31"/>
  <c r="I26"/>
  <c r="I24"/>
  <c r="I21"/>
  <c r="I11"/>
  <c r="I7"/>
  <c r="F31"/>
  <c r="F26"/>
  <c r="F24"/>
  <c r="F21"/>
  <c r="F11"/>
  <c r="F7"/>
  <c r="F27" s="1"/>
  <c r="C112"/>
  <c r="C107"/>
  <c r="C96"/>
  <c r="C94"/>
  <c r="C88"/>
  <c r="C85"/>
  <c r="C75"/>
  <c r="C72"/>
  <c r="C60"/>
  <c r="C56"/>
  <c r="C31"/>
  <c r="C40" s="1"/>
  <c r="C26"/>
  <c r="C24"/>
  <c r="C11"/>
  <c r="C7"/>
  <c r="X29" l="1"/>
  <c r="X40" s="1"/>
  <c r="I29"/>
  <c r="I40" s="1"/>
  <c r="AA31"/>
  <c r="AA29" s="1"/>
  <c r="C29" i="1" s="1"/>
  <c r="O29" i="9"/>
  <c r="O40" s="1"/>
  <c r="F29"/>
  <c r="F40" s="1"/>
  <c r="F41" s="1"/>
  <c r="L29"/>
  <c r="L40" s="1"/>
  <c r="L41" s="1"/>
  <c r="R29"/>
  <c r="R40" s="1"/>
  <c r="C99"/>
  <c r="AA96"/>
  <c r="C86" i="1" s="1"/>
  <c r="C96" s="1"/>
  <c r="O86"/>
  <c r="O61" i="9"/>
  <c r="O114" s="1"/>
  <c r="O116" s="1"/>
  <c r="O91" i="1"/>
  <c r="R27" i="9"/>
  <c r="C109" i="1"/>
  <c r="C104"/>
  <c r="Q10" i="21"/>
  <c r="Q7"/>
  <c r="R7" s="1"/>
  <c r="AA88" i="9"/>
  <c r="AA75"/>
  <c r="F61"/>
  <c r="F114" s="1"/>
  <c r="F116" s="1"/>
  <c r="X61"/>
  <c r="X114" s="1"/>
  <c r="X116" s="1"/>
  <c r="R61"/>
  <c r="R114" s="1"/>
  <c r="L61"/>
  <c r="L114" s="1"/>
  <c r="I61"/>
  <c r="I114" s="1"/>
  <c r="C61"/>
  <c r="Q19" i="21"/>
  <c r="I27" i="9"/>
  <c r="O27"/>
  <c r="X27"/>
  <c r="AA85"/>
  <c r="C70" i="1"/>
  <c r="C75" s="1"/>
  <c r="C15"/>
  <c r="K15" s="1"/>
  <c r="S15" s="1"/>
  <c r="C16"/>
  <c r="P129" i="10"/>
  <c r="O129"/>
  <c r="AA56" i="9"/>
  <c r="C32" i="1"/>
  <c r="AA60" i="9"/>
  <c r="C47" i="1"/>
  <c r="AA62" i="9"/>
  <c r="C53" i="1"/>
  <c r="C62"/>
  <c r="C65"/>
  <c r="C78"/>
  <c r="C84"/>
  <c r="AA21" i="9"/>
  <c r="AA27" s="1"/>
  <c r="C13" i="1"/>
  <c r="L138" i="9"/>
  <c r="I138"/>
  <c r="F138"/>
  <c r="L139"/>
  <c r="I139"/>
  <c r="F139"/>
  <c r="L140"/>
  <c r="I140"/>
  <c r="F140"/>
  <c r="L141"/>
  <c r="I141"/>
  <c r="F141"/>
  <c r="L142"/>
  <c r="I142"/>
  <c r="F142"/>
  <c r="L143"/>
  <c r="I143"/>
  <c r="F143"/>
  <c r="O144"/>
  <c r="L137"/>
  <c r="I137"/>
  <c r="F137"/>
  <c r="D144"/>
  <c r="C27"/>
  <c r="C41" s="1"/>
  <c r="C95"/>
  <c r="D153"/>
  <c r="C121"/>
  <c r="F121"/>
  <c r="I121"/>
  <c r="L121"/>
  <c r="O121"/>
  <c r="R121"/>
  <c r="X121"/>
  <c r="R34" i="10"/>
  <c r="C17" i="23" s="1"/>
  <c r="R35" i="10"/>
  <c r="C18" i="23" s="1"/>
  <c r="L93" i="10"/>
  <c r="Q33" i="21" s="1"/>
  <c r="R33" s="1"/>
  <c r="I93" i="10"/>
  <c r="Q32" i="21" s="1"/>
  <c r="R32" s="1"/>
  <c r="O121" i="10"/>
  <c r="L121"/>
  <c r="I121"/>
  <c r="F106"/>
  <c r="F121"/>
  <c r="L32"/>
  <c r="L29" s="1"/>
  <c r="I32"/>
  <c r="I29" s="1"/>
  <c r="F32"/>
  <c r="F29" s="1"/>
  <c r="O98"/>
  <c r="F98"/>
  <c r="R28"/>
  <c r="G28" i="1" s="1"/>
  <c r="K28" s="1"/>
  <c r="S28" s="1"/>
  <c r="B5" i="22" s="1"/>
  <c r="R16" i="10"/>
  <c r="G16" i="1" s="1"/>
  <c r="R26" i="10"/>
  <c r="R24"/>
  <c r="R11"/>
  <c r="R7"/>
  <c r="O26"/>
  <c r="O24"/>
  <c r="O21"/>
  <c r="O11"/>
  <c r="O7"/>
  <c r="L26"/>
  <c r="L24"/>
  <c r="L21"/>
  <c r="L11"/>
  <c r="L7"/>
  <c r="I26"/>
  <c r="I24"/>
  <c r="I21"/>
  <c r="I11"/>
  <c r="I7"/>
  <c r="I27" s="1"/>
  <c r="F26"/>
  <c r="F24"/>
  <c r="F21"/>
  <c r="F11"/>
  <c r="F7"/>
  <c r="C98"/>
  <c r="R94"/>
  <c r="G87" i="1" s="1"/>
  <c r="C32" i="10"/>
  <c r="C29" s="1"/>
  <c r="C26"/>
  <c r="C24"/>
  <c r="C11"/>
  <c r="C7"/>
  <c r="C21"/>
  <c r="O106"/>
  <c r="L106"/>
  <c r="I106"/>
  <c r="C121"/>
  <c r="C69"/>
  <c r="O27" l="1"/>
  <c r="I41" i="9"/>
  <c r="O41"/>
  <c r="O118" s="1"/>
  <c r="R41"/>
  <c r="X41"/>
  <c r="X118" s="1"/>
  <c r="AA99"/>
  <c r="C114"/>
  <c r="C116" s="1"/>
  <c r="C118" s="1"/>
  <c r="G21" i="1"/>
  <c r="K87"/>
  <c r="C30"/>
  <c r="L98" i="10"/>
  <c r="I144" i="9"/>
  <c r="R116"/>
  <c r="L116"/>
  <c r="L118" s="1"/>
  <c r="AA40"/>
  <c r="AA41" s="1"/>
  <c r="Q34" i="21"/>
  <c r="R19"/>
  <c r="R10"/>
  <c r="U10"/>
  <c r="O10" s="1"/>
  <c r="L144" i="9"/>
  <c r="F118"/>
  <c r="F144"/>
  <c r="AA95"/>
  <c r="I116"/>
  <c r="R21" i="10"/>
  <c r="R27" s="1"/>
  <c r="R93"/>
  <c r="G86" i="1" s="1"/>
  <c r="I98" i="10"/>
  <c r="F27"/>
  <c r="L27"/>
  <c r="Q9" i="21"/>
  <c r="R9" s="1"/>
  <c r="Q4"/>
  <c r="R4" s="1"/>
  <c r="S94" i="1"/>
  <c r="O96"/>
  <c r="C27" i="10"/>
  <c r="K16" i="1"/>
  <c r="C52"/>
  <c r="C50"/>
  <c r="C46"/>
  <c r="AA61" i="9"/>
  <c r="K13" i="1"/>
  <c r="C21"/>
  <c r="C85"/>
  <c r="O32" i="10"/>
  <c r="R33"/>
  <c r="C16" i="23" s="1"/>
  <c r="C15" s="1"/>
  <c r="C69" s="1"/>
  <c r="C106" i="10"/>
  <c r="I118" i="9" l="1"/>
  <c r="C71" i="23"/>
  <c r="C91" s="1"/>
  <c r="C95" s="1"/>
  <c r="C3"/>
  <c r="R32" i="10"/>
  <c r="O29"/>
  <c r="O37" s="1"/>
  <c r="O38" s="1"/>
  <c r="R118" i="9"/>
  <c r="G27" i="1"/>
  <c r="S16"/>
  <c r="S91"/>
  <c r="K86"/>
  <c r="C27"/>
  <c r="S87"/>
  <c r="S86" s="1"/>
  <c r="O111"/>
  <c r="AA114" i="9"/>
  <c r="AA116" s="1"/>
  <c r="AA118" s="1"/>
  <c r="C51" i="1"/>
  <c r="Q3" i="21"/>
  <c r="R3" s="1"/>
  <c r="K21" i="1"/>
  <c r="S13"/>
  <c r="R114" i="10"/>
  <c r="G112" i="1" s="1"/>
  <c r="K112" s="1"/>
  <c r="R112" i="10"/>
  <c r="G110" i="1" s="1"/>
  <c r="K110" s="1"/>
  <c r="S110" s="1"/>
  <c r="G13" i="22" s="1"/>
  <c r="R110" i="10"/>
  <c r="G108" i="1" s="1"/>
  <c r="K108" s="1"/>
  <c r="S108" s="1"/>
  <c r="R109" i="10"/>
  <c r="G107" i="1" s="1"/>
  <c r="K107" s="1"/>
  <c r="S107" s="1"/>
  <c r="R108" i="10"/>
  <c r="G106" i="1" s="1"/>
  <c r="K106" s="1"/>
  <c r="S106" s="1"/>
  <c r="R107" i="10"/>
  <c r="G105" i="1" s="1"/>
  <c r="R105" i="10"/>
  <c r="G103" i="1" s="1"/>
  <c r="R104" i="10"/>
  <c r="G102" i="1" s="1"/>
  <c r="K102" s="1"/>
  <c r="S102" s="1"/>
  <c r="R103" i="10"/>
  <c r="G101" i="1" s="1"/>
  <c r="K101" s="1"/>
  <c r="S101" s="1"/>
  <c r="R102" i="10"/>
  <c r="G100" i="1" s="1"/>
  <c r="R101" i="10"/>
  <c r="G99" i="1" s="1"/>
  <c r="K99" s="1"/>
  <c r="S99" s="1"/>
  <c r="R100" i="10"/>
  <c r="G98" i="1" s="1"/>
  <c r="K98" s="1"/>
  <c r="S98" s="1"/>
  <c r="R99" i="10"/>
  <c r="R95"/>
  <c r="R90"/>
  <c r="G83" i="1" s="1"/>
  <c r="K83" s="1"/>
  <c r="R89" i="10"/>
  <c r="G82" i="1" s="1"/>
  <c r="K82" s="1"/>
  <c r="S82" s="1"/>
  <c r="R88" i="10"/>
  <c r="G81" i="1" s="1"/>
  <c r="K81" s="1"/>
  <c r="S81" s="1"/>
  <c r="R87" i="10"/>
  <c r="G80" i="1" s="1"/>
  <c r="K80" s="1"/>
  <c r="S80" s="1"/>
  <c r="R86" i="10"/>
  <c r="G79" i="1" s="1"/>
  <c r="R84" i="10"/>
  <c r="G77" i="1" s="1"/>
  <c r="K77" s="1"/>
  <c r="S77" s="1"/>
  <c r="R83" i="10"/>
  <c r="G76" i="1" s="1"/>
  <c r="R81" i="10"/>
  <c r="G74" i="1" s="1"/>
  <c r="R80" i="10"/>
  <c r="G73" i="1" s="1"/>
  <c r="R79" i="10"/>
  <c r="G72" i="1" s="1"/>
  <c r="K72" s="1"/>
  <c r="S72" s="1"/>
  <c r="R78" i="10"/>
  <c r="G71" i="1" s="1"/>
  <c r="K71" s="1"/>
  <c r="S71" s="1"/>
  <c r="R76" i="10"/>
  <c r="G69" i="1" s="1"/>
  <c r="R75" i="10"/>
  <c r="G68" i="1" s="1"/>
  <c r="K68" s="1"/>
  <c r="S68" s="1"/>
  <c r="R74" i="10"/>
  <c r="G67" i="1" s="1"/>
  <c r="R73" i="10"/>
  <c r="R71"/>
  <c r="G64" i="1" s="1"/>
  <c r="R70" i="10"/>
  <c r="G63" i="1" s="1"/>
  <c r="R68" i="10"/>
  <c r="G61" i="1" s="1"/>
  <c r="K61" s="1"/>
  <c r="S61" s="1"/>
  <c r="R67" i="10"/>
  <c r="G60" i="1" s="1"/>
  <c r="R66" i="10"/>
  <c r="G59" i="1" s="1"/>
  <c r="R111" i="10"/>
  <c r="R77"/>
  <c r="O111"/>
  <c r="O91"/>
  <c r="O85"/>
  <c r="O82"/>
  <c r="O72"/>
  <c r="O69"/>
  <c r="O59"/>
  <c r="O57"/>
  <c r="O53"/>
  <c r="L111"/>
  <c r="L91"/>
  <c r="L85"/>
  <c r="L82"/>
  <c r="L72"/>
  <c r="L69"/>
  <c r="L59"/>
  <c r="L57"/>
  <c r="L53"/>
  <c r="I111"/>
  <c r="I91"/>
  <c r="I85"/>
  <c r="I82"/>
  <c r="I72"/>
  <c r="I69"/>
  <c r="I59"/>
  <c r="I57"/>
  <c r="I53"/>
  <c r="F111"/>
  <c r="F91"/>
  <c r="F85"/>
  <c r="F82"/>
  <c r="F72"/>
  <c r="F69"/>
  <c r="F59"/>
  <c r="F57"/>
  <c r="F53"/>
  <c r="C111"/>
  <c r="C91"/>
  <c r="C85"/>
  <c r="C72"/>
  <c r="R65"/>
  <c r="G58" i="1" s="1"/>
  <c r="R64" i="10"/>
  <c r="G57" i="1" s="1"/>
  <c r="K57" s="1"/>
  <c r="S57" s="1"/>
  <c r="R62" i="10"/>
  <c r="G55" i="1" s="1"/>
  <c r="R61" i="10"/>
  <c r="G54" i="1" s="1"/>
  <c r="R60" i="10"/>
  <c r="R56"/>
  <c r="G49" i="1" s="1"/>
  <c r="R55" i="10"/>
  <c r="G48" i="1" s="1"/>
  <c r="R54" i="10"/>
  <c r="R40"/>
  <c r="G33" i="1" s="1"/>
  <c r="K33" s="1"/>
  <c r="S33" s="1"/>
  <c r="R41" i="10"/>
  <c r="G34" i="1" s="1"/>
  <c r="K34" s="1"/>
  <c r="S34" s="1"/>
  <c r="R42" i="10"/>
  <c r="G35" i="1" s="1"/>
  <c r="R43" i="10"/>
  <c r="G36" i="1" s="1"/>
  <c r="K36" s="1"/>
  <c r="S36" s="1"/>
  <c r="R44" i="10"/>
  <c r="G37" i="1" s="1"/>
  <c r="K37" s="1"/>
  <c r="R45" i="10"/>
  <c r="G38" i="1" s="1"/>
  <c r="R46" i="10"/>
  <c r="G39" i="1" s="1"/>
  <c r="K39" s="1"/>
  <c r="S39" s="1"/>
  <c r="R47" i="10"/>
  <c r="G40" i="1" s="1"/>
  <c r="R48" i="10"/>
  <c r="G41" i="1" s="1"/>
  <c r="K41" s="1"/>
  <c r="S41" s="1"/>
  <c r="R49" i="10"/>
  <c r="G42" i="1" s="1"/>
  <c r="K42" s="1"/>
  <c r="S42" s="1"/>
  <c r="R50" i="10"/>
  <c r="G43" i="1" s="1"/>
  <c r="K43" s="1"/>
  <c r="S43" s="1"/>
  <c r="R51" i="10"/>
  <c r="G44" i="1" s="1"/>
  <c r="K44" s="1"/>
  <c r="S44" s="1"/>
  <c r="R52" i="10"/>
  <c r="G45" i="1" s="1"/>
  <c r="K45" s="1"/>
  <c r="S45" s="1"/>
  <c r="R39" i="10"/>
  <c r="L37"/>
  <c r="L38" s="1"/>
  <c r="I37"/>
  <c r="I38" s="1"/>
  <c r="F37"/>
  <c r="F38" s="1"/>
  <c r="K60" i="1" l="1"/>
  <c r="C31"/>
  <c r="K64"/>
  <c r="K69"/>
  <c r="K74"/>
  <c r="K73"/>
  <c r="S83"/>
  <c r="K103"/>
  <c r="K27"/>
  <c r="S96"/>
  <c r="K67"/>
  <c r="S21"/>
  <c r="K58"/>
  <c r="K38"/>
  <c r="K49"/>
  <c r="K35"/>
  <c r="K48"/>
  <c r="K55"/>
  <c r="K40"/>
  <c r="K54"/>
  <c r="S37"/>
  <c r="C111"/>
  <c r="G66"/>
  <c r="R82" i="10"/>
  <c r="R85"/>
  <c r="O92"/>
  <c r="O119" s="1"/>
  <c r="L92"/>
  <c r="L119" s="1"/>
  <c r="I92"/>
  <c r="I119" s="1"/>
  <c r="R91"/>
  <c r="F92"/>
  <c r="F119" s="1"/>
  <c r="R69"/>
  <c r="R72"/>
  <c r="F58"/>
  <c r="L58"/>
  <c r="I58"/>
  <c r="O58"/>
  <c r="G70" i="1"/>
  <c r="K70" s="1"/>
  <c r="S70" s="1"/>
  <c r="G84"/>
  <c r="K79"/>
  <c r="R106" i="10"/>
  <c r="G97" i="1"/>
  <c r="K97" s="1"/>
  <c r="S97" s="1"/>
  <c r="G109"/>
  <c r="K105"/>
  <c r="R53" i="10"/>
  <c r="G32" i="1"/>
  <c r="R57" i="10"/>
  <c r="G47" i="1"/>
  <c r="R59" i="10"/>
  <c r="G53" i="1"/>
  <c r="G62"/>
  <c r="K59"/>
  <c r="G65"/>
  <c r="K63"/>
  <c r="G78"/>
  <c r="K76"/>
  <c r="K100"/>
  <c r="R98" i="10"/>
  <c r="C37"/>
  <c r="C38" s="1"/>
  <c r="R30"/>
  <c r="R29" s="1"/>
  <c r="C92"/>
  <c r="C119" s="1"/>
  <c r="C53"/>
  <c r="C57"/>
  <c r="C59"/>
  <c r="S103" i="1" l="1"/>
  <c r="G75"/>
  <c r="B3" i="22"/>
  <c r="S48" i="1"/>
  <c r="S49"/>
  <c r="S40"/>
  <c r="S55"/>
  <c r="S38"/>
  <c r="S54"/>
  <c r="S35"/>
  <c r="S58"/>
  <c r="S73"/>
  <c r="S69"/>
  <c r="S60"/>
  <c r="K66"/>
  <c r="G6" i="22"/>
  <c r="S67" i="1"/>
  <c r="S74"/>
  <c r="S64"/>
  <c r="C113"/>
  <c r="G104"/>
  <c r="O113" i="10"/>
  <c r="O115" s="1"/>
  <c r="O117" s="1"/>
  <c r="I113"/>
  <c r="I115" s="1"/>
  <c r="I117" s="1"/>
  <c r="Q14" i="21"/>
  <c r="R14" s="1"/>
  <c r="R92" i="10"/>
  <c r="L113"/>
  <c r="L115" s="1"/>
  <c r="L117" s="1"/>
  <c r="F113"/>
  <c r="F115" s="1"/>
  <c r="F117" s="1"/>
  <c r="O6" i="1"/>
  <c r="S105"/>
  <c r="S109" s="1"/>
  <c r="G12" i="22" s="1"/>
  <c r="K109" i="1"/>
  <c r="S79"/>
  <c r="K84"/>
  <c r="R37" i="10"/>
  <c r="R38" s="1"/>
  <c r="G29" i="1"/>
  <c r="S100"/>
  <c r="K104"/>
  <c r="K78"/>
  <c r="S76"/>
  <c r="K65"/>
  <c r="S63"/>
  <c r="K62"/>
  <c r="S59"/>
  <c r="G52"/>
  <c r="K53"/>
  <c r="G50"/>
  <c r="K47"/>
  <c r="G46"/>
  <c r="K32"/>
  <c r="R58" i="10"/>
  <c r="K91" i="1"/>
  <c r="G96"/>
  <c r="C58" i="10"/>
  <c r="C113" s="1"/>
  <c r="C115" s="1"/>
  <c r="C117" s="1"/>
  <c r="K75" i="1" l="1"/>
  <c r="S66"/>
  <c r="S75" s="1"/>
  <c r="G85"/>
  <c r="S65"/>
  <c r="S78"/>
  <c r="S84"/>
  <c r="S62"/>
  <c r="S104"/>
  <c r="C115"/>
  <c r="G51"/>
  <c r="R113" i="10"/>
  <c r="R115" s="1"/>
  <c r="R117" s="1"/>
  <c r="O4" i="1"/>
  <c r="S6"/>
  <c r="K46"/>
  <c r="S32"/>
  <c r="K50"/>
  <c r="S47"/>
  <c r="S50" s="1"/>
  <c r="K52"/>
  <c r="S53"/>
  <c r="G30"/>
  <c r="K29"/>
  <c r="K96"/>
  <c r="K85" l="1"/>
  <c r="G111"/>
  <c r="S85"/>
  <c r="G4" i="22" s="1"/>
  <c r="G31" i="1"/>
  <c r="G11" i="22"/>
  <c r="S52" i="1"/>
  <c r="S46"/>
  <c r="O7"/>
  <c r="S4"/>
  <c r="K30"/>
  <c r="O112"/>
  <c r="S30"/>
  <c r="K51"/>
  <c r="G7" i="22"/>
  <c r="G113" i="1" l="1"/>
  <c r="S51"/>
  <c r="K31"/>
  <c r="G3" i="22"/>
  <c r="K111" i="1"/>
  <c r="O27"/>
  <c r="S7"/>
  <c r="O113"/>
  <c r="G16" i="22"/>
  <c r="B16"/>
  <c r="G115" i="1" l="1"/>
  <c r="S111"/>
  <c r="G2" i="22"/>
  <c r="K113" i="1"/>
  <c r="O31"/>
  <c r="B2" i="22"/>
  <c r="S27" i="1"/>
  <c r="U33" i="21"/>
  <c r="O33" s="1"/>
  <c r="U32"/>
  <c r="N32" s="1"/>
  <c r="U9"/>
  <c r="O9" s="1"/>
  <c r="U8"/>
  <c r="O8" s="1"/>
  <c r="U7"/>
  <c r="O7" s="1"/>
  <c r="U6"/>
  <c r="O6" s="1"/>
  <c r="U5"/>
  <c r="O5" s="1"/>
  <c r="U4"/>
  <c r="O4" s="1"/>
  <c r="U3"/>
  <c r="U19"/>
  <c r="O32" l="1"/>
  <c r="O34" s="1"/>
  <c r="N34"/>
  <c r="S113" i="1"/>
  <c r="G9" i="22"/>
  <c r="K115" i="1"/>
  <c r="O115"/>
  <c r="B9" i="22"/>
  <c r="S31" i="1"/>
  <c r="N11" i="21"/>
  <c r="O3"/>
  <c r="O19"/>
  <c r="O29" s="1"/>
  <c r="G17" i="22" l="1"/>
  <c r="B17"/>
  <c r="S115" i="1"/>
  <c r="J15" i="21"/>
  <c r="J16" s="1"/>
  <c r="K15"/>
  <c r="K16" s="1"/>
  <c r="L15"/>
  <c r="L16" s="1"/>
  <c r="M15"/>
  <c r="M16" s="1"/>
  <c r="U14"/>
  <c r="N15" s="1"/>
  <c r="N16" s="1"/>
  <c r="O15" l="1"/>
  <c r="O16" s="1"/>
  <c r="D4" i="15" l="1"/>
  <c r="D64" i="23"/>
  <c r="F64" s="1"/>
  <c r="D4" l="1"/>
  <c r="P5" i="1" l="1"/>
  <c r="F4" i="23"/>
  <c r="R5" i="1" l="1"/>
  <c r="T5"/>
  <c r="V5" l="1"/>
  <c r="J80" i="9"/>
  <c r="P88" i="1" l="1"/>
  <c r="R88" l="1"/>
  <c r="T88"/>
  <c r="V88" s="1"/>
  <c r="P60"/>
  <c r="P62" l="1"/>
  <c r="R60"/>
  <c r="R62" l="1"/>
  <c r="D31" i="10"/>
  <c r="S31" s="1"/>
  <c r="B13" i="18" l="1"/>
  <c r="B14" s="1"/>
  <c r="D28" i="10" l="1"/>
  <c r="S28" s="1"/>
  <c r="P28" i="1"/>
  <c r="S28" i="9"/>
  <c r="P28"/>
  <c r="M28"/>
  <c r="J28"/>
  <c r="G28"/>
  <c r="D28"/>
  <c r="B30" i="18"/>
  <c r="B29"/>
  <c r="B28"/>
  <c r="B27"/>
  <c r="B26"/>
  <c r="B25"/>
  <c r="B24"/>
  <c r="B31" s="1"/>
  <c r="B21"/>
  <c r="B20"/>
  <c r="B19"/>
  <c r="B18"/>
  <c r="B17"/>
  <c r="B16"/>
  <c r="B22" s="1"/>
  <c r="H16" i="15"/>
  <c r="F16"/>
  <c r="D16"/>
  <c r="B16"/>
  <c r="B4" i="18"/>
  <c r="B5"/>
  <c r="B6"/>
  <c r="B7"/>
  <c r="B8"/>
  <c r="B9"/>
  <c r="B10"/>
  <c r="B3"/>
  <c r="M81" i="10"/>
  <c r="J81"/>
  <c r="J82" s="1"/>
  <c r="J67"/>
  <c r="J69" s="1"/>
  <c r="D90"/>
  <c r="S90" s="1"/>
  <c r="H83" i="1" s="1"/>
  <c r="J83" s="1"/>
  <c r="P83" i="9"/>
  <c r="P82"/>
  <c r="P80"/>
  <c r="P14"/>
  <c r="J97"/>
  <c r="J82"/>
  <c r="J14"/>
  <c r="G82"/>
  <c r="AB82" s="1"/>
  <c r="G14"/>
  <c r="D33"/>
  <c r="P95" i="1"/>
  <c r="B11" i="18" l="1"/>
  <c r="B33" s="1"/>
  <c r="L16" i="15"/>
  <c r="AB80" i="9"/>
  <c r="D70" i="1" s="1"/>
  <c r="D72"/>
  <c r="AB97" i="9"/>
  <c r="D87" i="1" s="1"/>
  <c r="J96" i="9"/>
  <c r="H28" i="1"/>
  <c r="T95"/>
  <c r="V95" s="1"/>
  <c r="R95"/>
  <c r="R28"/>
  <c r="P30"/>
  <c r="R30" s="1"/>
  <c r="AB14" i="9"/>
  <c r="D14" i="1" s="1"/>
  <c r="G21" i="9"/>
  <c r="G27" s="1"/>
  <c r="AB28"/>
  <c r="G80"/>
  <c r="D78" i="23"/>
  <c r="F78" s="1"/>
  <c r="D63"/>
  <c r="F63" s="1"/>
  <c r="F14" i="1" l="1"/>
  <c r="L14"/>
  <c r="F87"/>
  <c r="AB96" i="9"/>
  <c r="J99"/>
  <c r="J28" i="1"/>
  <c r="F70"/>
  <c r="L70"/>
  <c r="D28"/>
  <c r="F72"/>
  <c r="L72"/>
  <c r="AB99" i="9" l="1"/>
  <c r="D86" i="1"/>
  <c r="N72"/>
  <c r="T72"/>
  <c r="V72" s="1"/>
  <c r="T70"/>
  <c r="V70" s="1"/>
  <c r="N70"/>
  <c r="N14"/>
  <c r="T14"/>
  <c r="V14" s="1"/>
  <c r="L28"/>
  <c r="F28"/>
  <c r="M76" i="9"/>
  <c r="M74"/>
  <c r="M73" l="1"/>
  <c r="T28" i="1"/>
  <c r="N28"/>
  <c r="F86"/>
  <c r="D96"/>
  <c r="F96" s="1"/>
  <c r="D92" i="23"/>
  <c r="F92" l="1"/>
  <c r="D94"/>
  <c r="F94" s="1"/>
  <c r="AB73" i="9"/>
  <c r="M75"/>
  <c r="C5" i="22"/>
  <c r="E5" s="1"/>
  <c r="V28" i="1"/>
  <c r="T30"/>
  <c r="V30" s="1"/>
  <c r="M71" i="10" l="1"/>
  <c r="M72" s="1"/>
  <c r="D63" i="1"/>
  <c r="F63" l="1"/>
  <c r="D62" i="23" l="1"/>
  <c r="F62" s="1"/>
  <c r="B10" i="21" l="1"/>
  <c r="D61" i="23" l="1"/>
  <c r="F61" l="1"/>
  <c r="D60"/>
  <c r="F60" s="1"/>
  <c r="B33" i="21" l="1"/>
  <c r="B34" s="1"/>
  <c r="B9"/>
  <c r="B8"/>
  <c r="B7"/>
  <c r="B6"/>
  <c r="B5"/>
  <c r="B4"/>
  <c r="B3" l="1"/>
  <c r="B11" s="1"/>
  <c r="B14" l="1"/>
  <c r="B15" s="1"/>
  <c r="B16" s="1"/>
  <c r="P83" i="1" l="1"/>
  <c r="R83" s="1"/>
  <c r="Y35" i="9" l="1"/>
  <c r="Y31" s="1"/>
  <c r="Y16"/>
  <c r="Y21" s="1"/>
  <c r="Y27" s="1"/>
  <c r="D74" i="23"/>
  <c r="Y74" i="9"/>
  <c r="Y75" s="1"/>
  <c r="Y89" l="1"/>
  <c r="Y94" s="1"/>
  <c r="D73" i="23"/>
  <c r="P10" i="1"/>
  <c r="F74" i="23"/>
  <c r="Y70" i="9"/>
  <c r="Y72" s="1"/>
  <c r="Y30"/>
  <c r="Y29" s="1"/>
  <c r="Y40" s="1"/>
  <c r="Y41" s="1"/>
  <c r="Y77" l="1"/>
  <c r="Y85" s="1"/>
  <c r="F73" i="23"/>
  <c r="D75"/>
  <c r="F75" s="1"/>
  <c r="Y95" i="9"/>
  <c r="Y114" s="1"/>
  <c r="Y116" s="1"/>
  <c r="Y118" s="1"/>
  <c r="T10" i="1"/>
  <c r="P9"/>
  <c r="R10"/>
  <c r="P74"/>
  <c r="R74" s="1"/>
  <c r="P37" i="9"/>
  <c r="P36"/>
  <c r="P35"/>
  <c r="P34"/>
  <c r="P33"/>
  <c r="P16"/>
  <c r="M38"/>
  <c r="M37"/>
  <c r="M36"/>
  <c r="M35"/>
  <c r="M34"/>
  <c r="M33"/>
  <c r="J38"/>
  <c r="J37"/>
  <c r="J36"/>
  <c r="J35"/>
  <c r="J34"/>
  <c r="J33"/>
  <c r="J16"/>
  <c r="G79"/>
  <c r="G36"/>
  <c r="G35"/>
  <c r="G34"/>
  <c r="AB34" s="1"/>
  <c r="G32"/>
  <c r="T9" i="1" l="1"/>
  <c r="V10"/>
  <c r="R9"/>
  <c r="P11"/>
  <c r="R11" s="1"/>
  <c r="D16" i="9"/>
  <c r="S89"/>
  <c r="D33" i="10"/>
  <c r="D34"/>
  <c r="D86"/>
  <c r="P101"/>
  <c r="P87" i="1"/>
  <c r="D32" i="9"/>
  <c r="G102"/>
  <c r="D35" i="10"/>
  <c r="G105"/>
  <c r="D89" i="9"/>
  <c r="J86" i="10" l="1"/>
  <c r="J91" s="1"/>
  <c r="D91"/>
  <c r="G38" i="9"/>
  <c r="AB38" s="1"/>
  <c r="T11" i="1"/>
  <c r="V9"/>
  <c r="G86" i="10"/>
  <c r="G91" s="1"/>
  <c r="G106" i="9"/>
  <c r="AB106" s="1"/>
  <c r="D103" i="1" s="1"/>
  <c r="P86"/>
  <c r="R87"/>
  <c r="M94" i="10"/>
  <c r="S94" s="1"/>
  <c r="H87" i="1" s="1"/>
  <c r="J32" i="9"/>
  <c r="J31" s="1"/>
  <c r="V16"/>
  <c r="V21" s="1"/>
  <c r="V27" s="1"/>
  <c r="AB102"/>
  <c r="G33"/>
  <c r="P13"/>
  <c r="P21" s="1"/>
  <c r="P27" s="1"/>
  <c r="M86" i="10"/>
  <c r="M91" s="1"/>
  <c r="D32"/>
  <c r="J13" i="9"/>
  <c r="J21" s="1"/>
  <c r="J27" s="1"/>
  <c r="G33" i="10"/>
  <c r="G32" s="1"/>
  <c r="M32" i="9"/>
  <c r="M31" s="1"/>
  <c r="G37"/>
  <c r="AB37" s="1"/>
  <c r="D35"/>
  <c r="AB35" s="1"/>
  <c r="P73" i="1"/>
  <c r="S101" i="10"/>
  <c r="J34"/>
  <c r="J32" s="1"/>
  <c r="P32" i="9"/>
  <c r="P31" s="1"/>
  <c r="AB16"/>
  <c r="D16" i="1" s="1"/>
  <c r="M93" i="10"/>
  <c r="D77" i="23"/>
  <c r="D13" i="9"/>
  <c r="F77" i="23" l="1"/>
  <c r="S93" i="10"/>
  <c r="M98"/>
  <c r="V11" i="1"/>
  <c r="C11" i="22"/>
  <c r="S32" i="9"/>
  <c r="S31" s="1"/>
  <c r="P75" i="1"/>
  <c r="R73"/>
  <c r="AB33" i="9"/>
  <c r="G31"/>
  <c r="J87" i="1"/>
  <c r="L87"/>
  <c r="F103"/>
  <c r="G103" i="9"/>
  <c r="D36"/>
  <c r="AB36" s="1"/>
  <c r="D21"/>
  <c r="D27" s="1"/>
  <c r="AB13"/>
  <c r="S13"/>
  <c r="S21" s="1"/>
  <c r="S27" s="1"/>
  <c r="L16" i="1"/>
  <c r="F16"/>
  <c r="H99"/>
  <c r="D99"/>
  <c r="R86"/>
  <c r="AB32" i="9"/>
  <c r="AB31" s="1"/>
  <c r="V84"/>
  <c r="V70"/>
  <c r="S84"/>
  <c r="P93"/>
  <c r="P84"/>
  <c r="P79"/>
  <c r="M84"/>
  <c r="M70"/>
  <c r="J93"/>
  <c r="J84"/>
  <c r="J79"/>
  <c r="G84"/>
  <c r="V89" l="1"/>
  <c r="V94" s="1"/>
  <c r="L99" i="1"/>
  <c r="F99"/>
  <c r="T16"/>
  <c r="V16" s="1"/>
  <c r="N16"/>
  <c r="N87"/>
  <c r="T87"/>
  <c r="P79"/>
  <c r="D13"/>
  <c r="AB21" i="9"/>
  <c r="AB27" s="1"/>
  <c r="AB103"/>
  <c r="G107"/>
  <c r="C16" i="22"/>
  <c r="E16" s="1"/>
  <c r="E11"/>
  <c r="J99" i="1"/>
  <c r="H86"/>
  <c r="S98" i="10"/>
  <c r="D31" i="9"/>
  <c r="D80" i="23"/>
  <c r="R75" i="1"/>
  <c r="D70" i="9"/>
  <c r="D76"/>
  <c r="D79"/>
  <c r="D86"/>
  <c r="G83"/>
  <c r="D69"/>
  <c r="D74"/>
  <c r="D93"/>
  <c r="V68"/>
  <c r="V65"/>
  <c r="V64"/>
  <c r="V54"/>
  <c r="V50"/>
  <c r="V48"/>
  <c r="V45"/>
  <c r="S68"/>
  <c r="S65"/>
  <c r="S64"/>
  <c r="S48"/>
  <c r="P68"/>
  <c r="P65"/>
  <c r="P64"/>
  <c r="P54"/>
  <c r="P50"/>
  <c r="P48"/>
  <c r="P45"/>
  <c r="M68"/>
  <c r="M65"/>
  <c r="M64"/>
  <c r="M59"/>
  <c r="M54"/>
  <c r="M50"/>
  <c r="M48"/>
  <c r="M47"/>
  <c r="AB47" s="1"/>
  <c r="D37" i="1" s="1"/>
  <c r="F37" s="1"/>
  <c r="J68" i="9"/>
  <c r="J65"/>
  <c r="J64"/>
  <c r="J59"/>
  <c r="J54"/>
  <c r="J50"/>
  <c r="J48"/>
  <c r="J45"/>
  <c r="G68"/>
  <c r="G65"/>
  <c r="G64"/>
  <c r="G54"/>
  <c r="G48"/>
  <c r="B19" i="21" l="1"/>
  <c r="B29" s="1"/>
  <c r="M83" i="9"/>
  <c r="M85" s="1"/>
  <c r="D94"/>
  <c r="V69"/>
  <c r="V72" s="1"/>
  <c r="J70"/>
  <c r="J72" s="1"/>
  <c r="D88"/>
  <c r="V87" i="1"/>
  <c r="T86"/>
  <c r="V76" i="9"/>
  <c r="V85" s="1"/>
  <c r="D77"/>
  <c r="AB77" s="1"/>
  <c r="D67" i="1" s="1"/>
  <c r="P76" i="9"/>
  <c r="P85" s="1"/>
  <c r="D100" i="1"/>
  <c r="AB107" i="9"/>
  <c r="S79"/>
  <c r="S85" s="1"/>
  <c r="M69"/>
  <c r="M72" s="1"/>
  <c r="G76"/>
  <c r="G85" s="1"/>
  <c r="D75"/>
  <c r="J76"/>
  <c r="J85" s="1"/>
  <c r="G69"/>
  <c r="G72" s="1"/>
  <c r="R79" i="1"/>
  <c r="P84"/>
  <c r="N99"/>
  <c r="T99"/>
  <c r="AB83" i="9"/>
  <c r="D73" i="1" s="1"/>
  <c r="D84" i="9"/>
  <c r="AB84" s="1"/>
  <c r="D74" i="1" s="1"/>
  <c r="D72" i="9"/>
  <c r="F80" i="23"/>
  <c r="D85"/>
  <c r="F85" s="1"/>
  <c r="H96" i="1"/>
  <c r="J96" s="1"/>
  <c r="J86"/>
  <c r="L86"/>
  <c r="F13"/>
  <c r="L13"/>
  <c r="D21"/>
  <c r="AB79" i="9"/>
  <c r="D69" i="1" s="1"/>
  <c r="D42" i="9"/>
  <c r="D54"/>
  <c r="G42"/>
  <c r="G50"/>
  <c r="AB50" s="1"/>
  <c r="D40" i="1" s="1"/>
  <c r="G59" i="9"/>
  <c r="P42"/>
  <c r="P56" s="1"/>
  <c r="S42"/>
  <c r="D63"/>
  <c r="G58"/>
  <c r="P81" i="10"/>
  <c r="P80"/>
  <c r="P71"/>
  <c r="P67"/>
  <c r="G81"/>
  <c r="G80"/>
  <c r="G76"/>
  <c r="G67"/>
  <c r="G74" i="9" l="1"/>
  <c r="G86"/>
  <c r="V63"/>
  <c r="V62" s="1"/>
  <c r="M63"/>
  <c r="M62" s="1"/>
  <c r="J63"/>
  <c r="J62" s="1"/>
  <c r="G63"/>
  <c r="G62" s="1"/>
  <c r="G60"/>
  <c r="G45"/>
  <c r="AB45" s="1"/>
  <c r="D35" i="1" s="1"/>
  <c r="J74" i="9"/>
  <c r="J75" s="1"/>
  <c r="P59"/>
  <c r="P60" s="1"/>
  <c r="F74" i="1"/>
  <c r="D85" i="9"/>
  <c r="P70"/>
  <c r="P63"/>
  <c r="P62" s="1"/>
  <c r="M58"/>
  <c r="M60" s="1"/>
  <c r="J58"/>
  <c r="J60" s="1"/>
  <c r="D65"/>
  <c r="AB65" s="1"/>
  <c r="D55" i="1" s="1"/>
  <c r="P74" i="9"/>
  <c r="P75" s="1"/>
  <c r="S70"/>
  <c r="S72" s="1"/>
  <c r="V86"/>
  <c r="V88" s="1"/>
  <c r="M42"/>
  <c r="M56" s="1"/>
  <c r="M61" s="1"/>
  <c r="F40" i="1"/>
  <c r="T13"/>
  <c r="N13"/>
  <c r="L21"/>
  <c r="F73"/>
  <c r="R84"/>
  <c r="P85"/>
  <c r="D95" i="9"/>
  <c r="AB76"/>
  <c r="S63"/>
  <c r="S62" s="1"/>
  <c r="J86"/>
  <c r="J88" s="1"/>
  <c r="D27" i="1"/>
  <c r="F21"/>
  <c r="F100"/>
  <c r="D104"/>
  <c r="F104" s="1"/>
  <c r="G56" i="9"/>
  <c r="G61" s="1"/>
  <c r="AB69"/>
  <c r="S74"/>
  <c r="S75" s="1"/>
  <c r="V74"/>
  <c r="V75" s="1"/>
  <c r="S58"/>
  <c r="S60" s="1"/>
  <c r="D68"/>
  <c r="AB68" s="1"/>
  <c r="D58" i="1" s="1"/>
  <c r="AB63" i="9"/>
  <c r="M86"/>
  <c r="M88" s="1"/>
  <c r="P86"/>
  <c r="P88" s="1"/>
  <c r="S93"/>
  <c r="V42"/>
  <c r="V56" s="1"/>
  <c r="V61" s="1"/>
  <c r="J42"/>
  <c r="J56" s="1"/>
  <c r="J61" s="1"/>
  <c r="F69" i="1"/>
  <c r="L96"/>
  <c r="N96" s="1"/>
  <c r="N86"/>
  <c r="V99"/>
  <c r="F67"/>
  <c r="V86"/>
  <c r="H6" i="22"/>
  <c r="J6" s="1"/>
  <c r="P61" i="9"/>
  <c r="AB59"/>
  <c r="D49" i="1" s="1"/>
  <c r="V95" i="9"/>
  <c r="V114" s="1"/>
  <c r="V116" s="1"/>
  <c r="G102" i="10"/>
  <c r="D30"/>
  <c r="P30"/>
  <c r="D71"/>
  <c r="D66" i="1" l="1"/>
  <c r="AB85" i="9"/>
  <c r="T21" i="1"/>
  <c r="V13"/>
  <c r="G73" i="10"/>
  <c r="G82" s="1"/>
  <c r="G66"/>
  <c r="G69" s="1"/>
  <c r="D64" i="9"/>
  <c r="P76" i="10"/>
  <c r="P82" s="1"/>
  <c r="F55" i="1"/>
  <c r="P72" i="9"/>
  <c r="AB70"/>
  <c r="D60" i="1" s="1"/>
  <c r="G75" i="9"/>
  <c r="AB74"/>
  <c r="AB42"/>
  <c r="AB58"/>
  <c r="P66" i="10"/>
  <c r="P69" s="1"/>
  <c r="G106"/>
  <c r="S102"/>
  <c r="S94" i="9"/>
  <c r="S95" s="1"/>
  <c r="AB93"/>
  <c r="D83" i="1" s="1"/>
  <c r="F58"/>
  <c r="D59"/>
  <c r="AB72" i="9"/>
  <c r="R85" i="1"/>
  <c r="N21"/>
  <c r="L27"/>
  <c r="D72" i="10"/>
  <c r="D48" i="9"/>
  <c r="D29" i="10"/>
  <c r="D37" s="1"/>
  <c r="D38" s="1"/>
  <c r="F49" i="1"/>
  <c r="D53"/>
  <c r="F27"/>
  <c r="F35"/>
  <c r="G88" i="9"/>
  <c r="AB86"/>
  <c r="D83" i="10"/>
  <c r="P70"/>
  <c r="G83" l="1"/>
  <c r="G85" s="1"/>
  <c r="M80"/>
  <c r="M82" s="1"/>
  <c r="M92" s="1"/>
  <c r="G30"/>
  <c r="AB88" i="9"/>
  <c r="D76" i="1"/>
  <c r="AB48" i="9"/>
  <c r="D38" i="1" s="1"/>
  <c r="D56" i="9"/>
  <c r="D61" s="1"/>
  <c r="F60" i="1"/>
  <c r="D75"/>
  <c r="F75" s="1"/>
  <c r="F66"/>
  <c r="S54" i="9"/>
  <c r="F53" i="1"/>
  <c r="H100"/>
  <c r="AB60" i="9"/>
  <c r="D48" i="1"/>
  <c r="G71" i="10"/>
  <c r="P72"/>
  <c r="S70"/>
  <c r="J71"/>
  <c r="J72" s="1"/>
  <c r="J92" s="1"/>
  <c r="P83"/>
  <c r="P85" s="1"/>
  <c r="M30"/>
  <c r="M29" s="1"/>
  <c r="M37" s="1"/>
  <c r="M38" s="1"/>
  <c r="J30"/>
  <c r="J29" s="1"/>
  <c r="J37" s="1"/>
  <c r="J38" s="1"/>
  <c r="D85"/>
  <c r="S83"/>
  <c r="D62" i="1"/>
  <c r="F59"/>
  <c r="D64"/>
  <c r="AB75" i="9"/>
  <c r="AB64"/>
  <c r="D62"/>
  <c r="C3" i="22"/>
  <c r="E3" s="1"/>
  <c r="V21" i="1"/>
  <c r="D74" i="10"/>
  <c r="S74" s="1"/>
  <c r="H67" i="1" s="1"/>
  <c r="N27"/>
  <c r="F83"/>
  <c r="L83"/>
  <c r="D32"/>
  <c r="D66" i="10"/>
  <c r="D73"/>
  <c r="P65"/>
  <c r="P62"/>
  <c r="P61"/>
  <c r="P51"/>
  <c r="P47"/>
  <c r="P45"/>
  <c r="P42"/>
  <c r="M65"/>
  <c r="M62"/>
  <c r="M61"/>
  <c r="M51"/>
  <c r="M47"/>
  <c r="M45"/>
  <c r="M42"/>
  <c r="J65"/>
  <c r="J62"/>
  <c r="J61"/>
  <c r="J51"/>
  <c r="J47"/>
  <c r="J45"/>
  <c r="J44"/>
  <c r="J42"/>
  <c r="G65"/>
  <c r="G62"/>
  <c r="G61"/>
  <c r="G56"/>
  <c r="G51"/>
  <c r="G47"/>
  <c r="G45"/>
  <c r="G42"/>
  <c r="S73" l="1"/>
  <c r="D80"/>
  <c r="S80" s="1"/>
  <c r="H73" i="1" s="1"/>
  <c r="S66" i="10"/>
  <c r="N83" i="1"/>
  <c r="T83"/>
  <c r="V83" s="1"/>
  <c r="J67"/>
  <c r="L67"/>
  <c r="J100"/>
  <c r="L100"/>
  <c r="AB54" i="9"/>
  <c r="S56"/>
  <c r="S61" s="1"/>
  <c r="S114" s="1"/>
  <c r="S116" s="1"/>
  <c r="F38" i="1"/>
  <c r="F32"/>
  <c r="F64"/>
  <c r="D65"/>
  <c r="F65" s="1"/>
  <c r="H76"/>
  <c r="S85" i="10"/>
  <c r="G72"/>
  <c r="G92" s="1"/>
  <c r="S71"/>
  <c r="H64" i="1" s="1"/>
  <c r="J64" s="1"/>
  <c r="G29" i="10"/>
  <c r="G37" s="1"/>
  <c r="G38" s="1"/>
  <c r="S30"/>
  <c r="D114" i="9"/>
  <c r="D116" s="1"/>
  <c r="D81" i="10"/>
  <c r="S81" s="1"/>
  <c r="H74" i="1" s="1"/>
  <c r="D76" i="10"/>
  <c r="S76" s="1"/>
  <c r="H69" i="1" s="1"/>
  <c r="F62"/>
  <c r="D54"/>
  <c r="AB62" i="9"/>
  <c r="H63" i="1"/>
  <c r="D50"/>
  <c r="F50" s="1"/>
  <c r="F48"/>
  <c r="F76"/>
  <c r="D78"/>
  <c r="F78" s="1"/>
  <c r="L76"/>
  <c r="G39" i="10"/>
  <c r="G53" s="1"/>
  <c r="D39"/>
  <c r="D56"/>
  <c r="D60"/>
  <c r="G55"/>
  <c r="J7" i="15"/>
  <c r="H7"/>
  <c r="F7"/>
  <c r="D7"/>
  <c r="M60" i="10" l="1"/>
  <c r="M59" s="1"/>
  <c r="J60"/>
  <c r="J59" s="1"/>
  <c r="D62"/>
  <c r="S62" s="1"/>
  <c r="H55" i="1" s="1"/>
  <c r="P56" i="10"/>
  <c r="P57" s="1"/>
  <c r="M39"/>
  <c r="M53" s="1"/>
  <c r="D51"/>
  <c r="S51" s="1"/>
  <c r="H44" i="1" s="1"/>
  <c r="J44" s="1"/>
  <c r="F54"/>
  <c r="D52"/>
  <c r="F52" s="1"/>
  <c r="T100"/>
  <c r="N100"/>
  <c r="H59"/>
  <c r="S82" i="10"/>
  <c r="H66" i="1"/>
  <c r="M55" i="10"/>
  <c r="M57" s="1"/>
  <c r="D42"/>
  <c r="S42" s="1"/>
  <c r="H35" i="1" s="1"/>
  <c r="L78"/>
  <c r="N78" s="1"/>
  <c r="N76"/>
  <c r="T76"/>
  <c r="J69"/>
  <c r="L69"/>
  <c r="D44"/>
  <c r="AB56" i="9"/>
  <c r="AB61" s="1"/>
  <c r="T67" i="1"/>
  <c r="V67" s="1"/>
  <c r="N67"/>
  <c r="L64"/>
  <c r="D82" i="10"/>
  <c r="P60"/>
  <c r="P59" s="1"/>
  <c r="G60"/>
  <c r="G59" s="1"/>
  <c r="S55"/>
  <c r="G57"/>
  <c r="D65"/>
  <c r="S65" s="1"/>
  <c r="H58" i="1" s="1"/>
  <c r="D57" i="10"/>
  <c r="S56"/>
  <c r="H49" i="1" s="1"/>
  <c r="D45" i="10"/>
  <c r="S45" s="1"/>
  <c r="H38" i="1" s="1"/>
  <c r="P39" i="10"/>
  <c r="P53" s="1"/>
  <c r="P58" s="1"/>
  <c r="J39"/>
  <c r="J53" s="1"/>
  <c r="J58" s="1"/>
  <c r="J113" s="1"/>
  <c r="J115" s="1"/>
  <c r="J117" s="1"/>
  <c r="D61"/>
  <c r="S61" s="1"/>
  <c r="H54" i="1" s="1"/>
  <c r="J54" s="1"/>
  <c r="D47" i="10"/>
  <c r="S47" s="1"/>
  <c r="H40" i="1" s="1"/>
  <c r="H65"/>
  <c r="J65" s="1"/>
  <c r="J63"/>
  <c r="L63"/>
  <c r="G58" i="10"/>
  <c r="G113" s="1"/>
  <c r="G115" s="1"/>
  <c r="G117" s="1"/>
  <c r="D44"/>
  <c r="S44" s="1"/>
  <c r="H37" i="1" s="1"/>
  <c r="L37" s="1"/>
  <c r="D67" i="10"/>
  <c r="J74" i="1"/>
  <c r="L74"/>
  <c r="J76"/>
  <c r="H78"/>
  <c r="J78" s="1"/>
  <c r="J73"/>
  <c r="L73"/>
  <c r="S72" i="10"/>
  <c r="S67" l="1"/>
  <c r="D69"/>
  <c r="D92" s="1"/>
  <c r="J40" i="1"/>
  <c r="L40"/>
  <c r="J38"/>
  <c r="L38"/>
  <c r="N69"/>
  <c r="T69"/>
  <c r="V69" s="1"/>
  <c r="D59" i="10"/>
  <c r="N64" i="1"/>
  <c r="T64"/>
  <c r="V64" s="1"/>
  <c r="L44"/>
  <c r="F44"/>
  <c r="D46"/>
  <c r="J35"/>
  <c r="L35"/>
  <c r="J66"/>
  <c r="H75"/>
  <c r="J75" s="1"/>
  <c r="L66"/>
  <c r="J55"/>
  <c r="L55"/>
  <c r="L54"/>
  <c r="M58" i="10"/>
  <c r="M113" s="1"/>
  <c r="M115" s="1"/>
  <c r="M117" s="1"/>
  <c r="N73" i="1"/>
  <c r="T73"/>
  <c r="V73" s="1"/>
  <c r="T74"/>
  <c r="V74" s="1"/>
  <c r="N74"/>
  <c r="N37"/>
  <c r="T37"/>
  <c r="V37" s="1"/>
  <c r="J49"/>
  <c r="L49"/>
  <c r="J58"/>
  <c r="L58"/>
  <c r="T78"/>
  <c r="V78" s="1"/>
  <c r="V76"/>
  <c r="J59"/>
  <c r="L59"/>
  <c r="S39" i="10"/>
  <c r="N63" i="1"/>
  <c r="T63"/>
  <c r="L65"/>
  <c r="N65" s="1"/>
  <c r="H48"/>
  <c r="S57" i="10"/>
  <c r="V100" i="1"/>
  <c r="S60" i="10"/>
  <c r="D53"/>
  <c r="D58" s="1"/>
  <c r="D113" s="1"/>
  <c r="D115" s="1"/>
  <c r="D117" s="1"/>
  <c r="V63" i="1" l="1"/>
  <c r="T65"/>
  <c r="V65" s="1"/>
  <c r="T58"/>
  <c r="V58" s="1"/>
  <c r="N58"/>
  <c r="T55"/>
  <c r="V55" s="1"/>
  <c r="N55"/>
  <c r="H60"/>
  <c r="S69" i="10"/>
  <c r="N59" i="1"/>
  <c r="T59"/>
  <c r="N54"/>
  <c r="T54"/>
  <c r="V54" s="1"/>
  <c r="F46"/>
  <c r="D51"/>
  <c r="N38"/>
  <c r="T38"/>
  <c r="V38" s="1"/>
  <c r="H53"/>
  <c r="S59" i="10"/>
  <c r="H50" i="1"/>
  <c r="J50" s="1"/>
  <c r="J48"/>
  <c r="L48"/>
  <c r="H32"/>
  <c r="S53" i="10"/>
  <c r="S58" s="1"/>
  <c r="N49" i="1"/>
  <c r="T49"/>
  <c r="V49" s="1"/>
  <c r="T66"/>
  <c r="N66"/>
  <c r="L75"/>
  <c r="N75" s="1"/>
  <c r="N35"/>
  <c r="T35"/>
  <c r="V35" s="1"/>
  <c r="T44"/>
  <c r="V44" s="1"/>
  <c r="N44"/>
  <c r="N40"/>
  <c r="T40"/>
  <c r="V40" s="1"/>
  <c r="L50" l="1"/>
  <c r="N50" s="1"/>
  <c r="T48"/>
  <c r="N48"/>
  <c r="J53"/>
  <c r="H52"/>
  <c r="J52" s="1"/>
  <c r="L53"/>
  <c r="V59"/>
  <c r="T75"/>
  <c r="V75" s="1"/>
  <c r="V66"/>
  <c r="H46"/>
  <c r="J32"/>
  <c r="L32"/>
  <c r="F51"/>
  <c r="J60"/>
  <c r="L60"/>
  <c r="H62"/>
  <c r="B7" i="15" l="1"/>
  <c r="L7" s="1"/>
  <c r="N60" i="1"/>
  <c r="T60"/>
  <c r="L62"/>
  <c r="L46"/>
  <c r="T32"/>
  <c r="N32"/>
  <c r="J62"/>
  <c r="L52"/>
  <c r="N52" s="1"/>
  <c r="T53"/>
  <c r="N53"/>
  <c r="T50"/>
  <c r="V50" s="1"/>
  <c r="V48"/>
  <c r="H51"/>
  <c r="J46"/>
  <c r="D55" i="23" l="1"/>
  <c r="F55" s="1"/>
  <c r="N62" i="1"/>
  <c r="L51"/>
  <c r="N46"/>
  <c r="V32"/>
  <c r="T46"/>
  <c r="B14" i="15"/>
  <c r="L14" s="1"/>
  <c r="J51" i="1"/>
  <c r="T52"/>
  <c r="V53"/>
  <c r="V60"/>
  <c r="T62"/>
  <c r="V52" l="1"/>
  <c r="H3" i="22"/>
  <c r="J3" s="1"/>
  <c r="N51" i="1"/>
  <c r="V62"/>
  <c r="T51"/>
  <c r="V46"/>
  <c r="H2" i="22" l="1"/>
  <c r="V51" i="1"/>
  <c r="J2" i="22" l="1"/>
  <c r="G89" i="9"/>
  <c r="P33" i="10"/>
  <c r="S33" l="1"/>
  <c r="D37" i="23"/>
  <c r="F37" s="1"/>
  <c r="D9"/>
  <c r="F9" s="1"/>
  <c r="D44"/>
  <c r="F44" s="1"/>
  <c r="D50"/>
  <c r="F50" s="1"/>
  <c r="D36"/>
  <c r="F36" s="1"/>
  <c r="D42"/>
  <c r="F42" s="1"/>
  <c r="D51"/>
  <c r="F51" s="1"/>
  <c r="D35"/>
  <c r="F35" s="1"/>
  <c r="D12"/>
  <c r="F12" s="1"/>
  <c r="D45"/>
  <c r="F45" s="1"/>
  <c r="D52"/>
  <c r="F52" s="1"/>
  <c r="D34"/>
  <c r="F34" s="1"/>
  <c r="D13"/>
  <c r="F13" s="1"/>
  <c r="D53"/>
  <c r="F53" s="1"/>
  <c r="D33"/>
  <c r="F33" s="1"/>
  <c r="D10"/>
  <c r="F10" s="1"/>
  <c r="D43"/>
  <c r="F43" s="1"/>
  <c r="D41"/>
  <c r="F41" s="1"/>
  <c r="D54"/>
  <c r="F54" s="1"/>
  <c r="D32"/>
  <c r="F32" s="1"/>
  <c r="D11"/>
  <c r="F11" s="1"/>
  <c r="G94" i="9"/>
  <c r="G95" s="1"/>
  <c r="G114" s="1"/>
  <c r="G116" s="1"/>
  <c r="D46" i="23"/>
  <c r="F46" s="1"/>
  <c r="D31"/>
  <c r="F31" s="1"/>
  <c r="D8"/>
  <c r="F8" s="1"/>
  <c r="D40"/>
  <c r="D49"/>
  <c r="D30"/>
  <c r="P94" i="1"/>
  <c r="D7" i="23"/>
  <c r="T94" i="1" l="1"/>
  <c r="R94"/>
  <c r="P91"/>
  <c r="D22" i="23"/>
  <c r="F22" s="1"/>
  <c r="J89" i="9"/>
  <c r="D26" i="23"/>
  <c r="F26" s="1"/>
  <c r="D39"/>
  <c r="F39" s="1"/>
  <c r="F40"/>
  <c r="F7"/>
  <c r="D6"/>
  <c r="P35" i="10"/>
  <c r="S35" s="1"/>
  <c r="D27" i="23"/>
  <c r="F27" s="1"/>
  <c r="F49"/>
  <c r="D48"/>
  <c r="F48" s="1"/>
  <c r="P89" i="9"/>
  <c r="P94" s="1"/>
  <c r="P95" s="1"/>
  <c r="P114" s="1"/>
  <c r="P116" s="1"/>
  <c r="F30" i="23"/>
  <c r="D29"/>
  <c r="F29" s="1"/>
  <c r="P34" i="10"/>
  <c r="D24" i="23"/>
  <c r="F24" s="1"/>
  <c r="M89" i="9"/>
  <c r="M94" s="1"/>
  <c r="M95" s="1"/>
  <c r="M114" s="1"/>
  <c r="M116" s="1"/>
  <c r="P86" i="10"/>
  <c r="D30" i="9"/>
  <c r="P105" i="10"/>
  <c r="D21" i="23"/>
  <c r="S30" i="9" l="1"/>
  <c r="S29" s="1"/>
  <c r="S40" s="1"/>
  <c r="S41" s="1"/>
  <c r="S118" s="1"/>
  <c r="D18" i="23"/>
  <c r="F18" s="1"/>
  <c r="P30" i="9"/>
  <c r="P29" s="1"/>
  <c r="P40" s="1"/>
  <c r="P41" s="1"/>
  <c r="P118" s="1"/>
  <c r="P91" i="10"/>
  <c r="P92" s="1"/>
  <c r="S86"/>
  <c r="S34"/>
  <c r="P32"/>
  <c r="F6" i="23"/>
  <c r="T91" i="1"/>
  <c r="V94"/>
  <c r="D25" i="23"/>
  <c r="F25" s="1"/>
  <c r="G30" i="9"/>
  <c r="G29" s="1"/>
  <c r="G40" s="1"/>
  <c r="G41" s="1"/>
  <c r="G118" s="1"/>
  <c r="D17" i="23"/>
  <c r="F17" s="1"/>
  <c r="M30" i="9"/>
  <c r="M29" s="1"/>
  <c r="M40" s="1"/>
  <c r="M41" s="1"/>
  <c r="M118" s="1"/>
  <c r="F21" i="23"/>
  <c r="S105" i="10"/>
  <c r="P106"/>
  <c r="J30" i="9"/>
  <c r="J29" s="1"/>
  <c r="J40" s="1"/>
  <c r="J41" s="1"/>
  <c r="J94"/>
  <c r="J95" s="1"/>
  <c r="J114" s="1"/>
  <c r="J116" s="1"/>
  <c r="AB89"/>
  <c r="R91" i="1"/>
  <c r="P96"/>
  <c r="D23" i="23"/>
  <c r="F23" s="1"/>
  <c r="D29" i="9"/>
  <c r="D40" s="1"/>
  <c r="D41" s="1"/>
  <c r="D118" s="1"/>
  <c r="D16" i="23"/>
  <c r="H103" i="1" l="1"/>
  <c r="S106" i="10"/>
  <c r="V91" i="1"/>
  <c r="H7" i="22"/>
  <c r="J7" s="1"/>
  <c r="T96" i="1"/>
  <c r="V96" s="1"/>
  <c r="AB94" i="9"/>
  <c r="AB95" s="1"/>
  <c r="AB114" s="1"/>
  <c r="AB116" s="1"/>
  <c r="D79" i="1"/>
  <c r="S32" i="10"/>
  <c r="S29" s="1"/>
  <c r="P29"/>
  <c r="P37" s="1"/>
  <c r="P38" s="1"/>
  <c r="V30" i="9"/>
  <c r="V29" s="1"/>
  <c r="V40" s="1"/>
  <c r="V41" s="1"/>
  <c r="V118" s="1"/>
  <c r="D20" i="23"/>
  <c r="F20" s="1"/>
  <c r="P113" i="10"/>
  <c r="P115" s="1"/>
  <c r="F16" i="23"/>
  <c r="D15"/>
  <c r="R96" i="1"/>
  <c r="P111"/>
  <c r="H79"/>
  <c r="S91" i="10"/>
  <c r="S92" s="1"/>
  <c r="S113" s="1"/>
  <c r="S115" s="1"/>
  <c r="J118" i="9"/>
  <c r="H12" i="15"/>
  <c r="F12"/>
  <c r="D12"/>
  <c r="J6"/>
  <c r="H6"/>
  <c r="F6"/>
  <c r="D6"/>
  <c r="J4"/>
  <c r="H4"/>
  <c r="F4"/>
  <c r="D3"/>
  <c r="AB30" i="9" l="1"/>
  <c r="AB29" s="1"/>
  <c r="J5" i="15"/>
  <c r="J3"/>
  <c r="H5"/>
  <c r="H3"/>
  <c r="F13"/>
  <c r="F11"/>
  <c r="R111" i="1"/>
  <c r="J103"/>
  <c r="L103"/>
  <c r="H104"/>
  <c r="J104" s="1"/>
  <c r="P117" i="10"/>
  <c r="F5" i="15"/>
  <c r="F3"/>
  <c r="D13"/>
  <c r="D11"/>
  <c r="H84" i="1"/>
  <c r="J79"/>
  <c r="F15" i="23"/>
  <c r="D69"/>
  <c r="F79" i="1"/>
  <c r="L79"/>
  <c r="D84"/>
  <c r="D29"/>
  <c r="AB40" i="9"/>
  <c r="AB41" s="1"/>
  <c r="AB118" s="1"/>
  <c r="H29" i="1"/>
  <c r="S37" i="10"/>
  <c r="S38" s="1"/>
  <c r="S117" s="1"/>
  <c r="J8" i="15"/>
  <c r="J9"/>
  <c r="H8"/>
  <c r="H9"/>
  <c r="F8"/>
  <c r="F9"/>
  <c r="D8"/>
  <c r="D9"/>
  <c r="B4" l="1"/>
  <c r="L4" s="1"/>
  <c r="J84" i="1"/>
  <c r="H85"/>
  <c r="B6" i="15"/>
  <c r="L6" s="1"/>
  <c r="B12"/>
  <c r="L12" s="1"/>
  <c r="J29" i="1"/>
  <c r="H30"/>
  <c r="T79"/>
  <c r="L84"/>
  <c r="N79"/>
  <c r="T103"/>
  <c r="N103"/>
  <c r="L104"/>
  <c r="N104" s="1"/>
  <c r="F84"/>
  <c r="D85"/>
  <c r="F29"/>
  <c r="L29"/>
  <c r="D30"/>
  <c r="P6"/>
  <c r="F69" i="23"/>
  <c r="D71"/>
  <c r="D3"/>
  <c r="D10" i="15"/>
  <c r="H10"/>
  <c r="D5"/>
  <c r="D15" s="1"/>
  <c r="B11"/>
  <c r="J10" l="1"/>
  <c r="J15" s="1"/>
  <c r="T6" i="1"/>
  <c r="R6"/>
  <c r="P4"/>
  <c r="T84"/>
  <c r="V79"/>
  <c r="N84"/>
  <c r="L85"/>
  <c r="H11" i="15"/>
  <c r="L11" s="1"/>
  <c r="L13" s="1"/>
  <c r="F10"/>
  <c r="F15" s="1"/>
  <c r="F71" i="23"/>
  <c r="D91"/>
  <c r="N29" i="1"/>
  <c r="P112"/>
  <c r="L30"/>
  <c r="F30"/>
  <c r="D31"/>
  <c r="F85"/>
  <c r="D111"/>
  <c r="V103"/>
  <c r="T104"/>
  <c r="J30"/>
  <c r="H31"/>
  <c r="J85"/>
  <c r="H111"/>
  <c r="B8" i="15"/>
  <c r="L8" s="1"/>
  <c r="B13"/>
  <c r="B3"/>
  <c r="L3" s="1"/>
  <c r="L5" s="1"/>
  <c r="D95" i="23" l="1"/>
  <c r="F95" s="1"/>
  <c r="F91"/>
  <c r="H113" i="1"/>
  <c r="J113" s="1"/>
  <c r="J111"/>
  <c r="H11" i="22"/>
  <c r="V104" i="1"/>
  <c r="F31"/>
  <c r="P7"/>
  <c r="R4"/>
  <c r="R112"/>
  <c r="P113"/>
  <c r="R113" s="1"/>
  <c r="N85"/>
  <c r="L111"/>
  <c r="V84"/>
  <c r="T85"/>
  <c r="J31"/>
  <c r="F111"/>
  <c r="D113"/>
  <c r="F113" s="1"/>
  <c r="N30"/>
  <c r="L31"/>
  <c r="H13" i="15"/>
  <c r="H15" s="1"/>
  <c r="V6" i="1"/>
  <c r="T4"/>
  <c r="B5" i="15"/>
  <c r="H115" i="1" l="1"/>
  <c r="R7"/>
  <c r="P27"/>
  <c r="H16" i="22"/>
  <c r="J16" s="1"/>
  <c r="J11"/>
  <c r="N111" i="1"/>
  <c r="L113"/>
  <c r="N113" s="1"/>
  <c r="T7"/>
  <c r="V4"/>
  <c r="N31"/>
  <c r="V85"/>
  <c r="H4" i="22"/>
  <c r="T111" i="1"/>
  <c r="D115"/>
  <c r="B9" i="15"/>
  <c r="L9" s="1"/>
  <c r="L10" s="1"/>
  <c r="L15" s="1"/>
  <c r="J4" i="22" l="1"/>
  <c r="H9"/>
  <c r="T113" i="1"/>
  <c r="V113" s="1"/>
  <c r="V111"/>
  <c r="R27"/>
  <c r="P31"/>
  <c r="L115"/>
  <c r="V7"/>
  <c r="C2" i="22"/>
  <c r="T27" i="1"/>
  <c r="E2" i="22" l="1"/>
  <c r="C9"/>
  <c r="J9"/>
  <c r="H17"/>
  <c r="J17" s="1"/>
  <c r="V27" i="1"/>
  <c r="T31"/>
  <c r="R31"/>
  <c r="P115"/>
  <c r="B10" i="15"/>
  <c r="B15" s="1"/>
  <c r="E9" i="22" l="1"/>
  <c r="C17"/>
  <c r="E17" s="1"/>
  <c r="V31" i="1"/>
  <c r="T115"/>
</calcChain>
</file>

<file path=xl/comments1.xml><?xml version="1.0" encoding="utf-8"?>
<comments xmlns="http://schemas.openxmlformats.org/spreadsheetml/2006/main">
  <authors>
    <author>Tompai Judit</author>
    <author>Judit</author>
  </authors>
  <commentList>
    <comment ref="O74" authorId="0">
      <text>
        <r>
          <rPr>
            <b/>
            <sz val="8"/>
            <color indexed="81"/>
            <rFont val="Tahoma"/>
            <charset val="1"/>
          </rPr>
          <t>Tompai Judit:</t>
        </r>
        <r>
          <rPr>
            <sz val="8"/>
            <color indexed="81"/>
            <rFont val="Tahoma"/>
            <charset val="1"/>
          </rPr>
          <t xml:space="preserve">
ált.fel.bizt: 23eFt
bankktg: 500eFt
szakértő(SSZ): 25eFt</t>
        </r>
      </text>
    </comment>
    <comment ref="O83" authorId="1">
      <text>
        <r>
          <rPr>
            <b/>
            <sz val="9"/>
            <color indexed="81"/>
            <rFont val="Tahoma"/>
            <family val="2"/>
            <charset val="238"/>
          </rPr>
          <t>Judit:</t>
        </r>
        <r>
          <rPr>
            <sz val="9"/>
            <color indexed="81"/>
            <rFont val="Tahoma"/>
            <family val="2"/>
            <charset val="238"/>
          </rPr>
          <t xml:space="preserve">
SSZ műk.eng.mód</t>
        </r>
      </text>
    </comment>
  </commentList>
</comments>
</file>

<file path=xl/sharedStrings.xml><?xml version="1.0" encoding="utf-8"?>
<sst xmlns="http://schemas.openxmlformats.org/spreadsheetml/2006/main" count="1128" uniqueCount="421">
  <si>
    <t>BEVÉTELEK ÖSSZESEN</t>
  </si>
  <si>
    <t>Jubileumi jutalom</t>
  </si>
  <si>
    <t>Közlekedési költségtérítés</t>
  </si>
  <si>
    <t>Vásárolt élelmezés</t>
  </si>
  <si>
    <t>Baracska</t>
  </si>
  <si>
    <t>Ercsi</t>
  </si>
  <si>
    <t>Gyúró</t>
  </si>
  <si>
    <t>Kajászó</t>
  </si>
  <si>
    <t>Martonvásár</t>
  </si>
  <si>
    <t>Ráckeresztúr</t>
  </si>
  <si>
    <t>Tordas</t>
  </si>
  <si>
    <t>IDŐSEK NAPPALI ELLÁTÁSA</t>
  </si>
  <si>
    <t>HÁZI SEGÍTSÉGNYÚJTÁS</t>
  </si>
  <si>
    <t>TÁMOGATÓ SZOLGÁLAT</t>
  </si>
  <si>
    <t>SEGÍTŐ SZOLGÁLAT EGYÜTT</t>
  </si>
  <si>
    <t>GÉZENGÚZ TAGÓVODA</t>
  </si>
  <si>
    <t>KÖZPONTI IGAZGATÁS</t>
  </si>
  <si>
    <t>Egyéb dologi kiadások</t>
  </si>
  <si>
    <t>TANYAGONDNOKI SZOLGÁLTATÁS</t>
  </si>
  <si>
    <t>Közalkalmazotti státuszok</t>
  </si>
  <si>
    <t>Összesen</t>
  </si>
  <si>
    <t>ENGEDÉLYEZETT LÉTSZÁM</t>
  </si>
  <si>
    <t>Segítő Szolgálat</t>
  </si>
  <si>
    <t>Intézményvezető</t>
  </si>
  <si>
    <t>Családsegítés csopvez.</t>
  </si>
  <si>
    <t>Támogató szolg. csopvez.</t>
  </si>
  <si>
    <t>Házi.seg.nyújtás csopvez.</t>
  </si>
  <si>
    <t>Idősek nappalija csopvez.</t>
  </si>
  <si>
    <t>Személyi segítő</t>
  </si>
  <si>
    <t>Családgondozó</t>
  </si>
  <si>
    <t>Gondozó</t>
  </si>
  <si>
    <t>Gépkocsivezető</t>
  </si>
  <si>
    <t>Segítő Szolgálat Összesen</t>
  </si>
  <si>
    <t>Tagintézmény vezető</t>
  </si>
  <si>
    <t>Pedagógus</t>
  </si>
  <si>
    <t>Óvodatitkár</t>
  </si>
  <si>
    <t>Státusz összesen</t>
  </si>
  <si>
    <t>MOVI</t>
  </si>
  <si>
    <t>BOVI</t>
  </si>
  <si>
    <t>GYOVI</t>
  </si>
  <si>
    <t>TOVI</t>
  </si>
  <si>
    <t>Bevételek</t>
  </si>
  <si>
    <t>január</t>
  </si>
  <si>
    <t>február</t>
  </si>
  <si>
    <t>március</t>
  </si>
  <si>
    <t>április</t>
  </si>
  <si>
    <t>május</t>
  </si>
  <si>
    <t>június</t>
  </si>
  <si>
    <t>július</t>
  </si>
  <si>
    <t>augusztus</t>
  </si>
  <si>
    <t>szeptember</t>
  </si>
  <si>
    <t>október</t>
  </si>
  <si>
    <t>november</t>
  </si>
  <si>
    <t>december</t>
  </si>
  <si>
    <r>
      <t xml:space="preserve">Önkormányzati hozzájárulások </t>
    </r>
    <r>
      <rPr>
        <b/>
        <sz val="8"/>
        <rFont val="Times New Roman"/>
        <family val="1"/>
        <charset val="238"/>
      </rPr>
      <t>(fizetendő minden hó 5-éig)</t>
    </r>
  </si>
  <si>
    <r>
      <t>TKT által önkormányzatoknak utalandó</t>
    </r>
    <r>
      <rPr>
        <b/>
        <sz val="8"/>
        <rFont val="Times New Roman"/>
        <family val="1"/>
        <charset val="238"/>
      </rPr>
      <t xml:space="preserve"> (utalandó minden hó 7-éig)</t>
    </r>
  </si>
  <si>
    <t>Személyi juttatások</t>
  </si>
  <si>
    <t>CSALÁDI NAPKÖZI</t>
  </si>
  <si>
    <t>Családi napközi csopvez.</t>
  </si>
  <si>
    <t>Családi napközi gondozó</t>
  </si>
  <si>
    <t>Intézmények összesen</t>
  </si>
  <si>
    <t>Társulás és intézményeinek konszolidált összesítése</t>
  </si>
  <si>
    <t>Szociális és gyermekjóléti feladatok támogatása</t>
  </si>
  <si>
    <t>SZOCIÁLIS NORMATÍVA ÖSSZESEN</t>
  </si>
  <si>
    <t>Óvodapedagógusok bértámogatása</t>
  </si>
  <si>
    <t>Óvodapedagógusok  nev. munkáját közvetlenül segítők bértámogatása</t>
  </si>
  <si>
    <t>Óvodaműködtetési támogatás</t>
  </si>
  <si>
    <t>Gyermekétkeztetés támogatás</t>
  </si>
  <si>
    <t>KÖZNEVELÉSI FELADATOK TÁMOGATÁSA ÖSSZESEN</t>
  </si>
  <si>
    <t>KIK</t>
  </si>
  <si>
    <t>Adminisztrátor</t>
  </si>
  <si>
    <t>Kiadások</t>
  </si>
  <si>
    <t>Martonvásár munkaszervezeti feladat</t>
  </si>
  <si>
    <t xml:space="preserve">     Házi segítségnyújtás - társulási kiegészítéssel (188.500 Ft/fő)</t>
  </si>
  <si>
    <t xml:space="preserve">     Idősek klubja - társulási kiegészítéssel (163.500 Ft/fő)</t>
  </si>
  <si>
    <t>Szent László Völgye Segítő Szolgálat költségvetése</t>
  </si>
  <si>
    <t>Társulás költségvetése</t>
  </si>
  <si>
    <t>Eredeti előirányzat</t>
  </si>
  <si>
    <t>Módosított előirányzat</t>
  </si>
  <si>
    <t>Működési célú tám. Áh belülről</t>
  </si>
  <si>
    <t>Munkaadókat terhelő járulékok</t>
  </si>
  <si>
    <t>Működési bevételek</t>
  </si>
  <si>
    <t>Dologi kiadások</t>
  </si>
  <si>
    <t>Ellátottak juttatási</t>
  </si>
  <si>
    <t>Működési célú maradvány</t>
  </si>
  <si>
    <t>Működési célú tám.ért.kiadások</t>
  </si>
  <si>
    <t>Működési tartalék</t>
  </si>
  <si>
    <t>Felhalmozási célú tám. Áh belülről</t>
  </si>
  <si>
    <t>Beruházások</t>
  </si>
  <si>
    <t>Felújítások</t>
  </si>
  <si>
    <t>Felhalmozási célú maradvány</t>
  </si>
  <si>
    <t>Egyéb felhalmozási kiadások</t>
  </si>
  <si>
    <t>Felhalmozási tartalék</t>
  </si>
  <si>
    <t>Mindösszesen</t>
  </si>
  <si>
    <t>I. Működési bevételek összesen</t>
  </si>
  <si>
    <t>II. Felhalmozási bevételek összesen</t>
  </si>
  <si>
    <t>I. Működési kiadások összesen</t>
  </si>
  <si>
    <t>II. Felhalmozási kiadások összesen</t>
  </si>
  <si>
    <t>Szent László Völgye - Bóbita Óvoda költségvetése</t>
  </si>
  <si>
    <t>Teljesítés</t>
  </si>
  <si>
    <t xml:space="preserve">Önkormányzatok működési támogatásai </t>
  </si>
  <si>
    <t>Egyéb működési célú támogatások bevételei államháztartáson belülről</t>
  </si>
  <si>
    <t>ebből: TB pénzügy alapjai</t>
  </si>
  <si>
    <t>ebből: helyi önkormányzatok és költségvetési szerveik</t>
  </si>
  <si>
    <t>Működési célú támogatások államháztartáson belülről</t>
  </si>
  <si>
    <t>Egyéb felhalmozási célú támogatások bevételei államháztartáson belülről</t>
  </si>
  <si>
    <t xml:space="preserve">Felhalmozási célú támogatások államháztartáson belülről </t>
  </si>
  <si>
    <t>Készletértékesítés ellenértéke</t>
  </si>
  <si>
    <t>Szolgáltatások ellenértéke</t>
  </si>
  <si>
    <t>Közvetített szolgáltatások ellenértéke</t>
  </si>
  <si>
    <t>Tulajdonosi bevételek</t>
  </si>
  <si>
    <t>Ellátási díjak</t>
  </si>
  <si>
    <t>Kiszámlázott általános forgalmi adó</t>
  </si>
  <si>
    <t>Általános forgalmi adó visszatérítése</t>
  </si>
  <si>
    <t>Kamatbevételek</t>
  </si>
  <si>
    <t>Egyéb működési bevételek</t>
  </si>
  <si>
    <t xml:space="preserve">Működési bevételek </t>
  </si>
  <si>
    <t xml:space="preserve">Felhalmozási bevételek </t>
  </si>
  <si>
    <t>Egyéb működési célú átvett pénzeszközök</t>
  </si>
  <si>
    <t>Egyéb felhalmozási célú átvett pénzeszközök</t>
  </si>
  <si>
    <t xml:space="preserve">Költségvetési bevételek </t>
  </si>
  <si>
    <t xml:space="preserve">Maradvány igénybevétele </t>
  </si>
  <si>
    <t xml:space="preserve">Finanszírozási bevételek </t>
  </si>
  <si>
    <t xml:space="preserve">Foglalkoztatottak személyi juttatásai </t>
  </si>
  <si>
    <t xml:space="preserve">Külső személyi juttatások </t>
  </si>
  <si>
    <t xml:space="preserve">Személyi juttatások összesen </t>
  </si>
  <si>
    <t xml:space="preserve">Munkaadókat terhelő járulékok és szociális hozzájárulási adó                                                                   </t>
  </si>
  <si>
    <t xml:space="preserve">Készletbeszerzés </t>
  </si>
  <si>
    <t xml:space="preserve">Kommunikációs szolgáltatások </t>
  </si>
  <si>
    <t xml:space="preserve">Szolgáltatási kiadások </t>
  </si>
  <si>
    <t>Kiküldetések, reklám- és propagandakiadások</t>
  </si>
  <si>
    <t>Különféle befizetések és egyéb dologi kiadások</t>
  </si>
  <si>
    <t xml:space="preserve">Dologi kiadások </t>
  </si>
  <si>
    <t>Egyéb működési célú kiadások</t>
  </si>
  <si>
    <t xml:space="preserve">Felújítások </t>
  </si>
  <si>
    <t>Egyéb felhalmozási célú kiadások</t>
  </si>
  <si>
    <t xml:space="preserve">Költségvetési kiadások </t>
  </si>
  <si>
    <t>Finanszírozási kiadások</t>
  </si>
  <si>
    <t>Felhalmozási célú önkormányzati támogatások</t>
  </si>
  <si>
    <t>Rovat-szám</t>
  </si>
  <si>
    <t>B11</t>
  </si>
  <si>
    <t>B16</t>
  </si>
  <si>
    <t>B1</t>
  </si>
  <si>
    <t>B21</t>
  </si>
  <si>
    <t>B25</t>
  </si>
  <si>
    <t>B2</t>
  </si>
  <si>
    <t>B401</t>
  </si>
  <si>
    <t>B402</t>
  </si>
  <si>
    <t>B403</t>
  </si>
  <si>
    <t>B404</t>
  </si>
  <si>
    <t>B405</t>
  </si>
  <si>
    <t>B406</t>
  </si>
  <si>
    <t>B407</t>
  </si>
  <si>
    <t>B408</t>
  </si>
  <si>
    <t>B410</t>
  </si>
  <si>
    <t>B4</t>
  </si>
  <si>
    <t>B5</t>
  </si>
  <si>
    <t>B63</t>
  </si>
  <si>
    <t>B6</t>
  </si>
  <si>
    <t>B73</t>
  </si>
  <si>
    <t>B7</t>
  </si>
  <si>
    <t>B1-B7</t>
  </si>
  <si>
    <t>B813</t>
  </si>
  <si>
    <t>B8</t>
  </si>
  <si>
    <t>Megnevezés</t>
  </si>
  <si>
    <t>K11</t>
  </si>
  <si>
    <t>K12</t>
  </si>
  <si>
    <t>K1</t>
  </si>
  <si>
    <t>K2</t>
  </si>
  <si>
    <t>K31</t>
  </si>
  <si>
    <t>K32</t>
  </si>
  <si>
    <t>K33</t>
  </si>
  <si>
    <t>K34</t>
  </si>
  <si>
    <t>K35</t>
  </si>
  <si>
    <t>K3</t>
  </si>
  <si>
    <t>K5</t>
  </si>
  <si>
    <t>K6</t>
  </si>
  <si>
    <t>K7</t>
  </si>
  <si>
    <t>K8</t>
  </si>
  <si>
    <t>K1-K8</t>
  </si>
  <si>
    <t>K9</t>
  </si>
  <si>
    <t>K1101</t>
  </si>
  <si>
    <t>Törvény szerinti illetmények, munkabérek</t>
  </si>
  <si>
    <t>K1102</t>
  </si>
  <si>
    <t>Normatív jutalmak</t>
  </si>
  <si>
    <t>K1103</t>
  </si>
  <si>
    <t>Céljuttatás, projektprémium</t>
  </si>
  <si>
    <t>K1104</t>
  </si>
  <si>
    <t>Készenléti, ügyeleti, helyettesítési díj, túlóra, túlszolgálat</t>
  </si>
  <si>
    <t>K1105</t>
  </si>
  <si>
    <t>Végkielégítés</t>
  </si>
  <si>
    <t>K1106</t>
  </si>
  <si>
    <t>K1107</t>
  </si>
  <si>
    <t>Béren kívüli juttatások</t>
  </si>
  <si>
    <t>K1108</t>
  </si>
  <si>
    <t>Ruházati költségtérítés</t>
  </si>
  <si>
    <t>K1109</t>
  </si>
  <si>
    <t>K1110</t>
  </si>
  <si>
    <t>Egyéb költségtérítések</t>
  </si>
  <si>
    <t>K1111</t>
  </si>
  <si>
    <t>Lakhatási támogatások</t>
  </si>
  <si>
    <t>K1112</t>
  </si>
  <si>
    <t>Szociális támogatások</t>
  </si>
  <si>
    <t>K1113</t>
  </si>
  <si>
    <t>Foglalkoztatottak egyéb személyi juttatásai</t>
  </si>
  <si>
    <t>ebből:biztosítási díjak</t>
  </si>
  <si>
    <t>K121</t>
  </si>
  <si>
    <t>Választott tisztségviselők juttatásai</t>
  </si>
  <si>
    <t>K122</t>
  </si>
  <si>
    <t>Munkavégzésre irányuló egyéb jogviszonyban nem saját foglalkoztatottnak fizetett juttatások</t>
  </si>
  <si>
    <t>K123</t>
  </si>
  <si>
    <t>Egyéb külső személyi juttatások</t>
  </si>
  <si>
    <t>K311</t>
  </si>
  <si>
    <t>Szakmai anyagok beszerzése</t>
  </si>
  <si>
    <t>K312</t>
  </si>
  <si>
    <t>Üzemeltetési anyagok beszerzése</t>
  </si>
  <si>
    <t>K313</t>
  </si>
  <si>
    <t>Árubeszerzés</t>
  </si>
  <si>
    <t>K321</t>
  </si>
  <si>
    <t>Informatikai szolgáltatások igénybevétele</t>
  </si>
  <si>
    <t>K322</t>
  </si>
  <si>
    <t>Egyéb kommunikációs szolgáltatások</t>
  </si>
  <si>
    <t>K331</t>
  </si>
  <si>
    <t>Közüzemi díjak</t>
  </si>
  <si>
    <t>K332</t>
  </si>
  <si>
    <t>K333</t>
  </si>
  <si>
    <t xml:space="preserve">Bérleti és lízing díjak </t>
  </si>
  <si>
    <t>K334</t>
  </si>
  <si>
    <t>Karbantartási, kisjavítási szolgáltatások</t>
  </si>
  <si>
    <t>K335</t>
  </si>
  <si>
    <t>Közvetített szolgáltatások</t>
  </si>
  <si>
    <t>K336</t>
  </si>
  <si>
    <t xml:space="preserve">Szakmai tevékenységet segítő szolgáltatások </t>
  </si>
  <si>
    <t>K337</t>
  </si>
  <si>
    <t xml:space="preserve">Egyéb szolgáltatások </t>
  </si>
  <si>
    <t>K341</t>
  </si>
  <si>
    <t>Kiküldetések kiadásai</t>
  </si>
  <si>
    <t>K342</t>
  </si>
  <si>
    <t>Reklám- és propagandakiadások</t>
  </si>
  <si>
    <t>K351</t>
  </si>
  <si>
    <t>Működési célú előzetesen felszámított általános forgalmi adó</t>
  </si>
  <si>
    <t>K352</t>
  </si>
  <si>
    <t xml:space="preserve">Fizetendő általános forgalmi adó </t>
  </si>
  <si>
    <t>K353</t>
  </si>
  <si>
    <t xml:space="preserve">Kamatkiadások   </t>
  </si>
  <si>
    <t>K354</t>
  </si>
  <si>
    <t xml:space="preserve">Egyéb pénzügyi műveletek kiadásai </t>
  </si>
  <si>
    <t>K355</t>
  </si>
  <si>
    <t>K61</t>
  </si>
  <si>
    <t>Immateriális javak beszerzése, létesítése</t>
  </si>
  <si>
    <t>K62</t>
  </si>
  <si>
    <t xml:space="preserve">Ingatlanok beszerzése, létesítése </t>
  </si>
  <si>
    <t>K63</t>
  </si>
  <si>
    <t>Informatikai eszközök beszerzése, létesítése</t>
  </si>
  <si>
    <t>K64</t>
  </si>
  <si>
    <t>Egyéb tárgyi eszközök beszerzése, létesítése</t>
  </si>
  <si>
    <t>K65</t>
  </si>
  <si>
    <t>Részesedések beszerzése</t>
  </si>
  <si>
    <t>K66</t>
  </si>
  <si>
    <t>Meglévő részesedések növeléséhez kapcsolódó kiadások</t>
  </si>
  <si>
    <t>K67</t>
  </si>
  <si>
    <t>Beruházási célú előzetesen felszámított általános forgalmi adó</t>
  </si>
  <si>
    <t>K71</t>
  </si>
  <si>
    <t>Ingatlanok felújítása</t>
  </si>
  <si>
    <t>K72</t>
  </si>
  <si>
    <t>Informatikai eszközök felújítása</t>
  </si>
  <si>
    <t>K73</t>
  </si>
  <si>
    <t xml:space="preserve">Egyéb tárgyi eszközök felújítása </t>
  </si>
  <si>
    <t>K74</t>
  </si>
  <si>
    <t>Felújítási célú előzetesen felszámított általános forgalmi adó</t>
  </si>
  <si>
    <t>ebből: szociális hozzájárulási adó</t>
  </si>
  <si>
    <t>ebből: rehabilitációs hozzájárulás</t>
  </si>
  <si>
    <t>ebből: egészségügyi hozzájárulás</t>
  </si>
  <si>
    <t>ebből: munkaadót a foglalkoztatottak részére történő kifizetésekkel kapcsolatban terhelő más járulék jellegű kötelezettségek</t>
  </si>
  <si>
    <t>ebből: munkáltatót terhelő személyi jövedelemadó</t>
  </si>
  <si>
    <t>ebből: államháztartáson belül</t>
  </si>
  <si>
    <t>ebből: államháztartáson kívül</t>
  </si>
  <si>
    <t>B816</t>
  </si>
  <si>
    <t>Központi, irányító szervi támogatás</t>
  </si>
  <si>
    <t>Működési célú átvett pénzeszközök ÁH kívülről</t>
  </si>
  <si>
    <t>Felhalmozási célú átvett pénzeszközök ÁH kívülről</t>
  </si>
  <si>
    <t>Óvodaped pótlólagos bértám</t>
  </si>
  <si>
    <t xml:space="preserve">     Családi napközi ellátás (348.660 Ft/fő)</t>
  </si>
  <si>
    <t>KIADÁSOK ÖSSZESEN</t>
  </si>
  <si>
    <t>REGIONÁLIS TAGÓVODA</t>
  </si>
  <si>
    <t>BÓBITA ÓVODA</t>
  </si>
  <si>
    <t xml:space="preserve">MESEVÁR TAGÓVODA </t>
  </si>
  <si>
    <t>ebből: normatív támogatás</t>
  </si>
  <si>
    <t>ebből: önkormányzati hozzájárulás</t>
  </si>
  <si>
    <t>Vál</t>
  </si>
  <si>
    <t>SZENT LÁSZLÓ VÖLGYE - BÓBITA ÓVODA ÖSSZESEN</t>
  </si>
  <si>
    <t>kerekítve</t>
  </si>
  <si>
    <t>Dajka és konyhai kisegítő</t>
  </si>
  <si>
    <t>Bóbita Óvoda</t>
  </si>
  <si>
    <t>Bóbita Óvoda Összesen</t>
  </si>
  <si>
    <t>Áfa</t>
  </si>
  <si>
    <t>Beruházás áfa</t>
  </si>
  <si>
    <t>K506</t>
  </si>
  <si>
    <t>Egyéb működési célú támogatások államháztartáson belülre</t>
  </si>
  <si>
    <t>K512</t>
  </si>
  <si>
    <t>Tartalékok</t>
  </si>
  <si>
    <t>EGYENLEG ÖSSZESEN</t>
  </si>
  <si>
    <t>Megbontás</t>
  </si>
  <si>
    <t>TÖBBI SZOC. FELADAT</t>
  </si>
  <si>
    <t xml:space="preserve">Baracska  </t>
  </si>
  <si>
    <t xml:space="preserve">Ercsi  </t>
  </si>
  <si>
    <t xml:space="preserve">Kajászó  </t>
  </si>
  <si>
    <t xml:space="preserve">Martonvásár  </t>
  </si>
  <si>
    <t xml:space="preserve">Ráckeresztúr  </t>
  </si>
  <si>
    <t xml:space="preserve">Tordas  </t>
  </si>
  <si>
    <t>B) Óvodai neveléshez</t>
  </si>
  <si>
    <t xml:space="preserve">Gyúró  </t>
  </si>
  <si>
    <t>C) Szociális ellátásokhoz</t>
  </si>
  <si>
    <t>ügyelet deficitje</t>
  </si>
  <si>
    <t>tagdíj</t>
  </si>
  <si>
    <t>munkasz. műk</t>
  </si>
  <si>
    <t>óvodai feladatarányosan</t>
  </si>
  <si>
    <t>megbontás</t>
  </si>
  <si>
    <t>segítő sz feladatarányosan</t>
  </si>
  <si>
    <t xml:space="preserve">Baracska </t>
  </si>
  <si>
    <t xml:space="preserve">Kajászó </t>
  </si>
  <si>
    <t xml:space="preserve">Ráckeresztúr </t>
  </si>
  <si>
    <t xml:space="preserve">Tordas </t>
  </si>
  <si>
    <t>társulási feladatarányosan</t>
  </si>
  <si>
    <t>D) Tagdíjhoz</t>
  </si>
  <si>
    <t>A) Központi orvosi ügyelethez</t>
  </si>
  <si>
    <t>Közoktatás</t>
  </si>
  <si>
    <t>Szociális ellátás</t>
  </si>
  <si>
    <t>ÖNKORMÁNYZATI HOZZÁJÁRULÁSOK ÖSSZESEN</t>
  </si>
  <si>
    <t>E) Belső ellenőrzéshez</t>
  </si>
  <si>
    <t>F) Munkaszervezeti feladatokhoz</t>
  </si>
  <si>
    <t>H) Normatív támogatás átvétel</t>
  </si>
  <si>
    <t>belső ell.</t>
  </si>
  <si>
    <t>ell.nap száma</t>
  </si>
  <si>
    <t>ell.naponként Ft</t>
  </si>
  <si>
    <t>ebből TB PÉNZÜGYI ALAPJAI</t>
  </si>
  <si>
    <t>ebből ÖNKORMÁNYZATI HOZZÁJÁRULÁSOK</t>
  </si>
  <si>
    <t>Gyúró óvoda üzemeltetés</t>
  </si>
  <si>
    <t>Tordas óvoda üzemeltetés</t>
  </si>
  <si>
    <t>Műk. célú átvett pénzeszközök Áh kívülről</t>
  </si>
  <si>
    <t>Felhalmozásra átvett pénzeszközök Áh kívülről</t>
  </si>
  <si>
    <t>ebből: szeptemberi óvodai béremelés tartaléka</t>
  </si>
  <si>
    <t>ebből: fel nem használt bértámogatás tartaléka</t>
  </si>
  <si>
    <t>ebből: pénzügyi alap tartaléka</t>
  </si>
  <si>
    <t>ebből: pénzmaradvány miatti tartalék</t>
  </si>
  <si>
    <t>Baracska (4csop)</t>
  </si>
  <si>
    <t xml:space="preserve">Gyúró (2csop)     </t>
  </si>
  <si>
    <t xml:space="preserve">Tordas (4csop)        </t>
  </si>
  <si>
    <t xml:space="preserve">Regionális Tagóvoda (2csop)     </t>
  </si>
  <si>
    <t>K915</t>
  </si>
  <si>
    <t>IDŐSEK - CSALÁDI NAPKÖZI</t>
  </si>
  <si>
    <t>Martonvásár normatíva átadás</t>
  </si>
  <si>
    <t>Normatíva átadás összesen</t>
  </si>
  <si>
    <t>MINDÖSSZESEN</t>
  </si>
  <si>
    <t>%</t>
  </si>
  <si>
    <t>Egyéb szolgáltatások (Martongazda kft., bankköltségek, üzemorvos, posta költség)</t>
  </si>
  <si>
    <t>Egyéb dologi kiadások (bitosítás, mű.i vizsgák)</t>
  </si>
  <si>
    <t>ebből: helyi önkormányzatok és költségvetési szerveik támogatása</t>
  </si>
  <si>
    <t>Egyéb szolgáltatások  (üzemeltetés, szolg. igénybevétel, bankköltség)</t>
  </si>
  <si>
    <t xml:space="preserve">Üzemeltetési anyagok beszerzése (üzemanyag, tisztító szerek, irodaszer) </t>
  </si>
  <si>
    <t>Intézményvezető-helyettes</t>
  </si>
  <si>
    <t>Kieg.tám. Óvodaped. Minősítéshez</t>
  </si>
  <si>
    <t>Ell.éves díja</t>
  </si>
  <si>
    <t>Ell.napok</t>
  </si>
  <si>
    <t>1nap díja</t>
  </si>
  <si>
    <t>Szent László Völgye Segítő Szolgálat</t>
  </si>
  <si>
    <t>Szent László Völgye - Bóbita Óvoda</t>
  </si>
  <si>
    <t>Pedagógiai asszisztens</t>
  </si>
  <si>
    <t>2016. évi eredeti előirányzat</t>
  </si>
  <si>
    <t>2016. évi módosított előirányzat</t>
  </si>
  <si>
    <t>2016.évi teljesítés</t>
  </si>
  <si>
    <t>2016. évi teljesítés</t>
  </si>
  <si>
    <t>CSALÁD- ÉS GYERMEKJÓLÉTI KÖZPONT</t>
  </si>
  <si>
    <t>CSALÁD- ÉS GYERMEKJÓLÉTI SZOLGÁLAT</t>
  </si>
  <si>
    <t>SZOCIÁLIS ÉTKEZTETÉS</t>
  </si>
  <si>
    <t xml:space="preserve">     Család- és gyermekjóléti szolgálat</t>
  </si>
  <si>
    <t xml:space="preserve">     Család- és gyermekjóléti központ</t>
  </si>
  <si>
    <t xml:space="preserve">     Szociális étkeztetés</t>
  </si>
  <si>
    <t xml:space="preserve">     Falugondnoki feladatellátás (2.500.000Ft)</t>
  </si>
  <si>
    <t xml:space="preserve">     Támogató szolgáltatás</t>
  </si>
  <si>
    <t>2015/2016 8 hó</t>
  </si>
  <si>
    <t>2016/2017 4 hó</t>
  </si>
  <si>
    <t>2016. évi eredeti ei</t>
  </si>
  <si>
    <t>Egyéb dologi kiadások (biztosítás, műszaki vizsga)</t>
  </si>
  <si>
    <t>lakosszám 2015.01.01.</t>
  </si>
  <si>
    <t>2016. évi mód. ei</t>
  </si>
  <si>
    <t xml:space="preserve">     Beruházási célra átvett p.eszköz Család- és gyermekjóléti központra</t>
  </si>
  <si>
    <t>BERUHÁZÁSI PÉNZESZKÖZ ÁTVÉTEL ÖSSZESEN</t>
  </si>
  <si>
    <t>Martonvásár beruházási pe. Átadás</t>
  </si>
  <si>
    <t>ebből: TKT tartalék felhasználás</t>
  </si>
  <si>
    <t>ebből: 2015.évi zárszámadási elszámolás visszautalás</t>
  </si>
  <si>
    <t>Bérkompenzáció</t>
  </si>
  <si>
    <t>Szociális ágazati pótlék</t>
  </si>
  <si>
    <t>ebből: táppénz hozzájárulás</t>
  </si>
  <si>
    <t>Befizetések összesen</t>
  </si>
  <si>
    <t>ebből: finanszírozási többelt (-) / hiány (+)</t>
  </si>
  <si>
    <t>Módosított ei</t>
  </si>
  <si>
    <t>Ezresre kerekítve</t>
  </si>
  <si>
    <t>Családi napközi ellátás</t>
  </si>
  <si>
    <t>Család- és Gyermekjóléti Központ</t>
  </si>
  <si>
    <t>Házi segítségnyújtás</t>
  </si>
  <si>
    <t>Család- és Gyermekjóléti Szolgálat</t>
  </si>
  <si>
    <t>Támogató szolgálat</t>
  </si>
  <si>
    <t>Tanyagondnoki ellátás</t>
  </si>
  <si>
    <t>BÉRKOMPENZÁCIÓ ÖSSZESEN</t>
  </si>
  <si>
    <t>Idősek nappali ellátása</t>
  </si>
  <si>
    <t>SZOCIÁLIS ÁGAZATI PÓTLÉK ÖSSZESEN</t>
  </si>
  <si>
    <t>SZOCIÁLIS NORMATÍVA ÉS TÁMOGATÁS MINDÖSSZESEN</t>
  </si>
  <si>
    <t>teljesítés ker</t>
  </si>
  <si>
    <t>2016. évi módosított ei.</t>
  </si>
  <si>
    <t>2015.évi zárszámadási elszámolás összesen</t>
  </si>
  <si>
    <t>Kifizetések összesen</t>
  </si>
  <si>
    <t>Intézmények (óvoda, segítő szolgálat) által önkormányzatoknak utalandó (utalandó minden hó 7-éig)</t>
  </si>
  <si>
    <t>Martonvásár normatíva visszafizetés</t>
  </si>
  <si>
    <t>Előirányzat</t>
  </si>
  <si>
    <t>G) Irányítószervi feladatokhoz</t>
  </si>
  <si>
    <t>I) 2013.évi óvodai elszámolásból adóddó befizetési kötelezettség</t>
  </si>
  <si>
    <t>ebből:Ráckeresztúr Mosoly tagóvoda 2013.évi átadása miatti tartozás Baracska</t>
  </si>
  <si>
    <t>ebből:Ráckeresztúr Mosoly tagóvoda 2013.évi átadása miatti tartozás Gyúró</t>
  </si>
  <si>
    <t>2016. évi bérkompenzáció előleg</t>
  </si>
  <si>
    <t>2013.évi Ráckeresztúr tart. inkasszó</t>
  </si>
</sst>
</file>

<file path=xl/styles.xml><?xml version="1.0" encoding="utf-8"?>
<styleSheet xmlns="http://schemas.openxmlformats.org/spreadsheetml/2006/main">
  <numFmts count="9">
    <numFmt numFmtId="43" formatCode="_-* #,##0.00\ _F_t_-;\-* #,##0.00\ _F_t_-;_-* &quot;-&quot;??\ _F_t_-;_-@_-"/>
    <numFmt numFmtId="164" formatCode="0.0"/>
    <numFmt numFmtId="165" formatCode="#,##0.0"/>
    <numFmt numFmtId="166" formatCode="0.0%"/>
    <numFmt numFmtId="167" formatCode="#,##0.000"/>
    <numFmt numFmtId="168" formatCode="#,##0_ ;\-#,##0\ "/>
    <numFmt numFmtId="169" formatCode="0.0000"/>
    <numFmt numFmtId="170" formatCode="0__"/>
    <numFmt numFmtId="171" formatCode="0.000"/>
  </numFmts>
  <fonts count="45">
    <font>
      <sz val="10"/>
      <name val="Arial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8"/>
      <color indexed="63"/>
      <name val="Cambria"/>
      <family val="2"/>
      <charset val="238"/>
    </font>
    <font>
      <b/>
      <sz val="15"/>
      <color indexed="63"/>
      <name val="Calibri"/>
      <family val="2"/>
      <charset val="238"/>
    </font>
    <font>
      <b/>
      <sz val="13"/>
      <color indexed="63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6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8"/>
      <name val="Arial"/>
      <family val="2"/>
      <charset val="238"/>
    </font>
    <font>
      <sz val="11"/>
      <name val="Times New Roman"/>
      <family val="1"/>
      <charset val="238"/>
    </font>
    <font>
      <sz val="8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5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9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3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3" fillId="17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18" borderId="0" applyNumberFormat="0" applyBorder="0" applyAlignment="0" applyProtection="0"/>
    <xf numFmtId="0" fontId="3" fillId="15" borderId="0" applyNumberFormat="0" applyBorder="0" applyAlignment="0" applyProtection="0"/>
    <xf numFmtId="0" fontId="3" fillId="23" borderId="0" applyNumberFormat="0" applyBorder="0" applyAlignment="0" applyProtection="0"/>
    <xf numFmtId="0" fontId="4" fillId="3" borderId="0" applyNumberFormat="0" applyBorder="0" applyAlignment="0" applyProtection="0"/>
    <xf numFmtId="0" fontId="5" fillId="4" borderId="1" applyNumberFormat="0" applyAlignment="0" applyProtection="0"/>
    <xf numFmtId="0" fontId="6" fillId="6" borderId="1" applyNumberFormat="0" applyAlignment="0" applyProtection="0"/>
    <xf numFmtId="0" fontId="7" fillId="24" borderId="2" applyNumberFormat="0" applyAlignment="0" applyProtection="0"/>
    <xf numFmtId="0" fontId="8" fillId="0" borderId="0" applyNumberFormat="0" applyFill="0" applyBorder="0" applyAlignment="0" applyProtection="0"/>
    <xf numFmtId="0" fontId="9" fillId="0" borderId="3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7" fillId="24" borderId="2" applyNumberFormat="0" applyAlignment="0" applyProtection="0"/>
    <xf numFmtId="0" fontId="1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5" fillId="4" borderId="1" applyNumberFormat="0" applyAlignment="0" applyProtection="0"/>
    <xf numFmtId="0" fontId="19" fillId="25" borderId="9" applyNumberFormat="0" applyFont="0" applyAlignment="0" applyProtection="0"/>
    <xf numFmtId="0" fontId="3" fillId="15" borderId="0" applyNumberFormat="0" applyBorder="0" applyAlignment="0" applyProtection="0"/>
    <xf numFmtId="0" fontId="3" fillId="11" borderId="0" applyNumberFormat="0" applyBorder="0" applyAlignment="0" applyProtection="0"/>
    <xf numFmtId="0" fontId="3" fillId="23" borderId="0" applyNumberFormat="0" applyBorder="0" applyAlignment="0" applyProtection="0"/>
    <xf numFmtId="0" fontId="3" fillId="20" borderId="0" applyNumberFormat="0" applyBorder="0" applyAlignment="0" applyProtection="0"/>
    <xf numFmtId="0" fontId="3" fillId="16" borderId="0" applyNumberFormat="0" applyBorder="0" applyAlignment="0" applyProtection="0"/>
    <xf numFmtId="0" fontId="3" fillId="11" borderId="0" applyNumberFormat="0" applyBorder="0" applyAlignment="0" applyProtection="0"/>
    <xf numFmtId="0" fontId="14" fillId="8" borderId="0" applyNumberFormat="0" applyBorder="0" applyAlignment="0" applyProtection="0"/>
    <xf numFmtId="0" fontId="11" fillId="6" borderId="10" applyNumberFormat="0" applyAlignment="0" applyProtection="0"/>
    <xf numFmtId="0" fontId="18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20" fillId="26" borderId="0" applyNumberFormat="0" applyBorder="0" applyAlignment="0" applyProtection="0"/>
    <xf numFmtId="0" fontId="21" fillId="0" borderId="0"/>
    <xf numFmtId="0" fontId="21" fillId="0" borderId="0"/>
    <xf numFmtId="0" fontId="19" fillId="0" borderId="0"/>
    <xf numFmtId="0" fontId="22" fillId="0" borderId="0"/>
    <xf numFmtId="0" fontId="1" fillId="25" borderId="9" applyNumberFormat="0" applyFont="0" applyAlignment="0" applyProtection="0"/>
    <xf numFmtId="0" fontId="11" fillId="6" borderId="10" applyNumberFormat="0" applyAlignment="0" applyProtection="0"/>
    <xf numFmtId="0" fontId="23" fillId="0" borderId="11" applyNumberFormat="0" applyFill="0" applyAlignment="0" applyProtection="0"/>
    <xf numFmtId="0" fontId="4" fillId="3" borderId="0" applyNumberFormat="0" applyBorder="0" applyAlignment="0" applyProtection="0"/>
    <xf numFmtId="0" fontId="20" fillId="26" borderId="0" applyNumberFormat="0" applyBorder="0" applyAlignment="0" applyProtection="0"/>
    <xf numFmtId="0" fontId="6" fillId="6" borderId="1" applyNumberFormat="0" applyAlignment="0" applyProtection="0"/>
    <xf numFmtId="9" fontId="19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3" fillId="0" borderId="12" applyNumberFormat="0" applyFill="0" applyAlignment="0" applyProtection="0"/>
    <xf numFmtId="0" fontId="13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43">
    <xf numFmtId="0" fontId="0" fillId="0" borderId="0" xfId="0"/>
    <xf numFmtId="0" fontId="21" fillId="0" borderId="0" xfId="0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0" fontId="28" fillId="0" borderId="0" xfId="0" applyFont="1" applyFill="1" applyBorder="1" applyAlignment="1">
      <alignment wrapText="1"/>
    </xf>
    <xf numFmtId="3" fontId="28" fillId="0" borderId="0" xfId="0" applyNumberFormat="1" applyFont="1" applyFill="1" applyBorder="1" applyAlignment="1">
      <alignment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8" fillId="0" borderId="28" xfId="0" applyFont="1" applyFill="1" applyBorder="1" applyAlignment="1">
      <alignment wrapText="1"/>
    </xf>
    <xf numFmtId="49" fontId="21" fillId="0" borderId="0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wrapText="1"/>
    </xf>
    <xf numFmtId="3" fontId="21" fillId="0" borderId="33" xfId="0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horizontal="right"/>
    </xf>
    <xf numFmtId="3" fontId="21" fillId="0" borderId="0" xfId="0" applyNumberFormat="1" applyFont="1" applyFill="1"/>
    <xf numFmtId="0" fontId="21" fillId="0" borderId="0" xfId="0" applyFont="1" applyFill="1"/>
    <xf numFmtId="4" fontId="21" fillId="0" borderId="0" xfId="0" applyNumberFormat="1" applyFont="1" applyFill="1"/>
    <xf numFmtId="1" fontId="21" fillId="0" borderId="0" xfId="0" applyNumberFormat="1" applyFont="1" applyFill="1"/>
    <xf numFmtId="0" fontId="21" fillId="0" borderId="0" xfId="0" applyFont="1" applyFill="1" applyBorder="1"/>
    <xf numFmtId="0" fontId="26" fillId="0" borderId="0" xfId="0" applyFont="1" applyFill="1"/>
    <xf numFmtId="3" fontId="21" fillId="0" borderId="17" xfId="54" applyNumberFormat="1" applyFont="1" applyFill="1" applyBorder="1" applyAlignment="1">
      <alignment horizontal="right"/>
    </xf>
    <xf numFmtId="3" fontId="21" fillId="0" borderId="0" xfId="0" applyNumberFormat="1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wrapText="1"/>
    </xf>
    <xf numFmtId="3" fontId="21" fillId="0" borderId="0" xfId="54" applyNumberFormat="1" applyFont="1" applyFill="1" applyAlignment="1">
      <alignment wrapText="1"/>
    </xf>
    <xf numFmtId="168" fontId="21" fillId="0" borderId="0" xfId="54" applyNumberFormat="1" applyFont="1" applyFill="1" applyAlignment="1">
      <alignment wrapText="1"/>
    </xf>
    <xf numFmtId="0" fontId="32" fillId="0" borderId="0" xfId="0" applyFont="1" applyFill="1"/>
    <xf numFmtId="0" fontId="26" fillId="0" borderId="47" xfId="0" applyFont="1" applyFill="1" applyBorder="1"/>
    <xf numFmtId="0" fontId="26" fillId="0" borderId="48" xfId="0" applyFont="1" applyFill="1" applyBorder="1"/>
    <xf numFmtId="0" fontId="26" fillId="0" borderId="49" xfId="0" applyFont="1" applyFill="1" applyBorder="1"/>
    <xf numFmtId="0" fontId="21" fillId="0" borderId="57" xfId="0" applyFont="1" applyFill="1" applyBorder="1"/>
    <xf numFmtId="3" fontId="21" fillId="0" borderId="33" xfId="0" applyNumberFormat="1" applyFont="1" applyFill="1" applyBorder="1"/>
    <xf numFmtId="3" fontId="21" fillId="0" borderId="24" xfId="0" applyNumberFormat="1" applyFont="1" applyFill="1" applyBorder="1"/>
    <xf numFmtId="0" fontId="21" fillId="0" borderId="58" xfId="0" applyFont="1" applyFill="1" applyBorder="1"/>
    <xf numFmtId="0" fontId="28" fillId="0" borderId="14" xfId="0" applyFont="1" applyFill="1" applyBorder="1"/>
    <xf numFmtId="3" fontId="28" fillId="0" borderId="59" xfId="0" applyNumberFormat="1" applyFont="1" applyFill="1" applyBorder="1"/>
    <xf numFmtId="3" fontId="28" fillId="0" borderId="26" xfId="0" applyNumberFormat="1" applyFont="1" applyFill="1" applyBorder="1"/>
    <xf numFmtId="2" fontId="21" fillId="0" borderId="0" xfId="0" applyNumberFormat="1" applyFont="1" applyFill="1"/>
    <xf numFmtId="3" fontId="21" fillId="0" borderId="48" xfId="0" applyNumberFormat="1" applyFont="1" applyFill="1" applyBorder="1"/>
    <xf numFmtId="3" fontId="21" fillId="0" borderId="49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3" fontId="21" fillId="0" borderId="0" xfId="0" quotePrefix="1" applyNumberFormat="1" applyFont="1" applyFill="1" applyAlignment="1">
      <alignment vertical="center"/>
    </xf>
    <xf numFmtId="3" fontId="21" fillId="0" borderId="0" xfId="0" applyNumberFormat="1" applyFont="1" applyFill="1" applyAlignment="1"/>
    <xf numFmtId="3" fontId="21" fillId="0" borderId="0" xfId="0" applyNumberFormat="1" applyFont="1" applyFill="1" applyBorder="1" applyAlignment="1"/>
    <xf numFmtId="4" fontId="21" fillId="0" borderId="0" xfId="0" applyNumberFormat="1" applyFont="1" applyFill="1" applyBorder="1" applyAlignment="1"/>
    <xf numFmtId="0" fontId="27" fillId="0" borderId="26" xfId="0" applyFont="1" applyFill="1" applyBorder="1" applyAlignment="1">
      <alignment horizontal="center" vertical="center" wrapText="1"/>
    </xf>
    <xf numFmtId="0" fontId="27" fillId="0" borderId="59" xfId="0" applyFont="1" applyFill="1" applyBorder="1" applyAlignment="1">
      <alignment horizontal="center" vertical="center" wrapText="1"/>
    </xf>
    <xf numFmtId="0" fontId="27" fillId="0" borderId="63" xfId="0" applyFont="1" applyFill="1" applyBorder="1" applyAlignment="1">
      <alignment horizontal="center" vertical="center" wrapText="1"/>
    </xf>
    <xf numFmtId="3" fontId="21" fillId="0" borderId="64" xfId="0" applyNumberFormat="1" applyFont="1" applyFill="1" applyBorder="1"/>
    <xf numFmtId="3" fontId="21" fillId="0" borderId="57" xfId="0" applyNumberFormat="1" applyFont="1" applyFill="1" applyBorder="1"/>
    <xf numFmtId="3" fontId="28" fillId="0" borderId="14" xfId="0" applyNumberFormat="1" applyFont="1" applyFill="1" applyBorder="1"/>
    <xf numFmtId="167" fontId="21" fillId="0" borderId="0" xfId="0" applyNumberFormat="1" applyFont="1" applyFill="1"/>
    <xf numFmtId="3" fontId="21" fillId="0" borderId="0" xfId="54" applyNumberFormat="1" applyFont="1" applyFill="1" applyBorder="1"/>
    <xf numFmtId="0" fontId="21" fillId="0" borderId="0" xfId="0" applyFont="1" applyFill="1" applyAlignment="1">
      <alignment vertical="center" wrapText="1"/>
    </xf>
    <xf numFmtId="3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3" fontId="21" fillId="0" borderId="20" xfId="54" applyNumberFormat="1" applyFont="1" applyFill="1" applyBorder="1" applyAlignment="1">
      <alignment horizontal="right"/>
    </xf>
    <xf numFmtId="3" fontId="21" fillId="0" borderId="24" xfId="54" applyNumberFormat="1" applyFont="1" applyFill="1" applyBorder="1" applyAlignment="1">
      <alignment horizontal="right"/>
    </xf>
    <xf numFmtId="3" fontId="21" fillId="0" borderId="21" xfId="54" applyNumberFormat="1" applyFont="1" applyFill="1" applyBorder="1" applyAlignment="1">
      <alignment horizontal="right"/>
    </xf>
    <xf numFmtId="3" fontId="21" fillId="0" borderId="17" xfId="0" applyNumberFormat="1" applyFont="1" applyFill="1" applyBorder="1"/>
    <xf numFmtId="3" fontId="30" fillId="0" borderId="31" xfId="0" applyNumberFormat="1" applyFont="1" applyFill="1" applyBorder="1" applyAlignment="1">
      <alignment horizontal="center" vertical="center" wrapText="1"/>
    </xf>
    <xf numFmtId="3" fontId="30" fillId="0" borderId="78" xfId="0" applyNumberFormat="1" applyFont="1" applyFill="1" applyBorder="1" applyAlignment="1">
      <alignment horizontal="center" vertical="center" wrapText="1"/>
    </xf>
    <xf numFmtId="3" fontId="30" fillId="0" borderId="56" xfId="0" applyNumberFormat="1" applyFont="1" applyFill="1" applyBorder="1" applyAlignment="1">
      <alignment horizontal="center" vertical="center" wrapText="1"/>
    </xf>
    <xf numFmtId="3" fontId="30" fillId="0" borderId="28" xfId="0" applyNumberFormat="1" applyFont="1" applyFill="1" applyBorder="1" applyAlignment="1">
      <alignment horizontal="center" vertical="center" wrapText="1"/>
    </xf>
    <xf numFmtId="3" fontId="21" fillId="0" borderId="28" xfId="0" applyNumberFormat="1" applyFont="1" applyFill="1" applyBorder="1"/>
    <xf numFmtId="0" fontId="21" fillId="0" borderId="54" xfId="0" applyFont="1" applyFill="1" applyBorder="1" applyAlignment="1">
      <alignment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21" fillId="0" borderId="64" xfId="0" applyFont="1" applyFill="1" applyBorder="1"/>
    <xf numFmtId="0" fontId="27" fillId="0" borderId="32" xfId="0" applyFont="1" applyFill="1" applyBorder="1" applyAlignment="1">
      <alignment horizontal="center" vertical="center" wrapText="1"/>
    </xf>
    <xf numFmtId="3" fontId="28" fillId="0" borderId="32" xfId="0" applyNumberFormat="1" applyFont="1" applyFill="1" applyBorder="1"/>
    <xf numFmtId="3" fontId="21" fillId="0" borderId="58" xfId="0" applyNumberFormat="1" applyFont="1" applyFill="1" applyBorder="1"/>
    <xf numFmtId="3" fontId="21" fillId="0" borderId="33" xfId="54" applyNumberFormat="1" applyFont="1" applyFill="1" applyBorder="1" applyAlignment="1">
      <alignment horizontal="right"/>
    </xf>
    <xf numFmtId="3" fontId="21" fillId="0" borderId="34" xfId="54" applyNumberFormat="1" applyFont="1" applyFill="1" applyBorder="1" applyAlignment="1">
      <alignment horizontal="right"/>
    </xf>
    <xf numFmtId="3" fontId="21" fillId="0" borderId="36" xfId="0" applyNumberFormat="1" applyFont="1" applyFill="1" applyBorder="1" applyAlignment="1">
      <alignment wrapText="1"/>
    </xf>
    <xf numFmtId="0" fontId="19" fillId="0" borderId="0" xfId="77" applyFont="1"/>
    <xf numFmtId="3" fontId="21" fillId="0" borderId="36" xfId="54" applyNumberFormat="1" applyFont="1" applyFill="1" applyBorder="1" applyAlignment="1">
      <alignment horizontal="right"/>
    </xf>
    <xf numFmtId="0" fontId="21" fillId="0" borderId="3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0" fontId="26" fillId="0" borderId="0" xfId="0" applyFont="1" applyFill="1" applyBorder="1" applyAlignment="1">
      <alignment vertical="center"/>
    </xf>
    <xf numFmtId="3" fontId="26" fillId="0" borderId="0" xfId="0" applyNumberFormat="1" applyFont="1" applyFill="1" applyBorder="1" applyAlignment="1">
      <alignment vertical="center"/>
    </xf>
    <xf numFmtId="3" fontId="32" fillId="0" borderId="0" xfId="0" applyNumberFormat="1" applyFont="1" applyFill="1" applyBorder="1" applyAlignment="1">
      <alignment vertical="center"/>
    </xf>
    <xf numFmtId="0" fontId="32" fillId="0" borderId="0" xfId="0" applyFont="1" applyFill="1" applyAlignment="1">
      <alignment vertical="center"/>
    </xf>
    <xf numFmtId="0" fontId="26" fillId="0" borderId="0" xfId="0" applyFont="1" applyFill="1" applyAlignment="1">
      <alignment vertical="center" wrapText="1"/>
    </xf>
    <xf numFmtId="3" fontId="26" fillId="0" borderId="0" xfId="0" applyNumberFormat="1" applyFont="1" applyFill="1" applyAlignment="1">
      <alignment horizontal="right" vertical="center"/>
    </xf>
    <xf numFmtId="0" fontId="26" fillId="0" borderId="47" xfId="0" applyFont="1" applyFill="1" applyBorder="1" applyAlignment="1">
      <alignment vertical="center" wrapText="1"/>
    </xf>
    <xf numFmtId="3" fontId="26" fillId="0" borderId="47" xfId="0" applyNumberFormat="1" applyFont="1" applyFill="1" applyBorder="1" applyAlignment="1">
      <alignment horizontal="right" vertical="center"/>
    </xf>
    <xf numFmtId="0" fontId="26" fillId="0" borderId="47" xfId="0" applyFont="1" applyFill="1" applyBorder="1" applyAlignment="1">
      <alignment vertical="center"/>
    </xf>
    <xf numFmtId="0" fontId="26" fillId="0" borderId="48" xfId="0" applyFont="1" applyFill="1" applyBorder="1" applyAlignment="1">
      <alignment vertical="center" wrapText="1"/>
    </xf>
    <xf numFmtId="3" fontId="26" fillId="0" borderId="48" xfId="0" applyNumberFormat="1" applyFont="1" applyFill="1" applyBorder="1" applyAlignment="1">
      <alignment horizontal="right" vertical="center"/>
    </xf>
    <xf numFmtId="0" fontId="26" fillId="0" borderId="48" xfId="0" applyFont="1" applyFill="1" applyBorder="1" applyAlignment="1">
      <alignment vertical="center"/>
    </xf>
    <xf numFmtId="0" fontId="26" fillId="0" borderId="49" xfId="0" applyFont="1" applyFill="1" applyBorder="1" applyAlignment="1">
      <alignment vertical="center" wrapText="1"/>
    </xf>
    <xf numFmtId="3" fontId="26" fillId="0" borderId="49" xfId="0" applyNumberFormat="1" applyFont="1" applyFill="1" applyBorder="1" applyAlignment="1">
      <alignment horizontal="right" vertical="center"/>
    </xf>
    <xf numFmtId="0" fontId="26" fillId="0" borderId="49" xfId="0" applyFont="1" applyFill="1" applyBorder="1" applyAlignment="1">
      <alignment vertical="center"/>
    </xf>
    <xf numFmtId="0" fontId="28" fillId="0" borderId="69" xfId="0" applyFont="1" applyFill="1" applyBorder="1" applyAlignment="1">
      <alignment wrapText="1"/>
    </xf>
    <xf numFmtId="0" fontId="21" fillId="0" borderId="16" xfId="0" applyFont="1" applyFill="1" applyBorder="1"/>
    <xf numFmtId="0" fontId="21" fillId="0" borderId="13" xfId="0" applyFont="1" applyFill="1" applyBorder="1"/>
    <xf numFmtId="0" fontId="28" fillId="0" borderId="25" xfId="0" applyFont="1" applyFill="1" applyBorder="1"/>
    <xf numFmtId="3" fontId="21" fillId="0" borderId="72" xfId="0" applyNumberFormat="1" applyFont="1" applyFill="1" applyBorder="1"/>
    <xf numFmtId="3" fontId="21" fillId="0" borderId="87" xfId="0" applyNumberFormat="1" applyFont="1" applyFill="1" applyBorder="1"/>
    <xf numFmtId="3" fontId="21" fillId="0" borderId="80" xfId="0" applyNumberFormat="1" applyFont="1" applyFill="1" applyBorder="1"/>
    <xf numFmtId="3" fontId="21" fillId="0" borderId="31" xfId="0" applyNumberFormat="1" applyFont="1" applyFill="1" applyBorder="1"/>
    <xf numFmtId="3" fontId="21" fillId="0" borderId="96" xfId="0" applyNumberFormat="1" applyFont="1" applyFill="1" applyBorder="1"/>
    <xf numFmtId="3" fontId="28" fillId="0" borderId="77" xfId="0" applyNumberFormat="1" applyFont="1" applyFill="1" applyBorder="1"/>
    <xf numFmtId="0" fontId="28" fillId="0" borderId="77" xfId="0" applyFont="1" applyFill="1" applyBorder="1"/>
    <xf numFmtId="0" fontId="19" fillId="0" borderId="0" xfId="77" applyFont="1" applyBorder="1"/>
    <xf numFmtId="3" fontId="21" fillId="0" borderId="98" xfId="54" applyNumberFormat="1" applyFont="1" applyFill="1" applyBorder="1" applyAlignment="1">
      <alignment horizontal="right"/>
    </xf>
    <xf numFmtId="3" fontId="21" fillId="0" borderId="75" xfId="54" applyNumberFormat="1" applyFont="1" applyFill="1" applyBorder="1" applyAlignment="1">
      <alignment horizontal="right"/>
    </xf>
    <xf numFmtId="0" fontId="28" fillId="0" borderId="102" xfId="0" applyFont="1" applyBorder="1" applyAlignment="1">
      <alignment horizontal="center" vertical="center"/>
    </xf>
    <xf numFmtId="0" fontId="21" fillId="0" borderId="16" xfId="0" applyFont="1" applyBorder="1"/>
    <xf numFmtId="0" fontId="21" fillId="0" borderId="13" xfId="0" applyFont="1" applyBorder="1"/>
    <xf numFmtId="0" fontId="28" fillId="27" borderId="103" xfId="0" applyFont="1" applyFill="1" applyBorder="1" applyAlignment="1">
      <alignment horizontal="center" vertical="center" wrapText="1"/>
    </xf>
    <xf numFmtId="3" fontId="21" fillId="0" borderId="51" xfId="0" applyNumberFormat="1" applyFont="1" applyBorder="1"/>
    <xf numFmtId="3" fontId="21" fillId="0" borderId="67" xfId="0" applyNumberFormat="1" applyFont="1" applyBorder="1"/>
    <xf numFmtId="3" fontId="21" fillId="0" borderId="67" xfId="0" applyNumberFormat="1" applyFont="1" applyFill="1" applyBorder="1"/>
    <xf numFmtId="0" fontId="28" fillId="27" borderId="104" xfId="0" applyFont="1" applyFill="1" applyBorder="1" applyAlignment="1">
      <alignment horizontal="center" vertical="center" wrapText="1"/>
    </xf>
    <xf numFmtId="3" fontId="21" fillId="0" borderId="48" xfId="0" applyNumberFormat="1" applyFont="1" applyBorder="1"/>
    <xf numFmtId="0" fontId="21" fillId="27" borderId="18" xfId="0" applyFont="1" applyFill="1" applyBorder="1"/>
    <xf numFmtId="3" fontId="21" fillId="27" borderId="66" xfId="0" applyNumberFormat="1" applyFont="1" applyFill="1" applyBorder="1"/>
    <xf numFmtId="3" fontId="21" fillId="27" borderId="49" xfId="0" applyNumberFormat="1" applyFont="1" applyFill="1" applyBorder="1"/>
    <xf numFmtId="0" fontId="28" fillId="0" borderId="29" xfId="0" applyFont="1" applyBorder="1" applyAlignment="1">
      <alignment vertical="center"/>
    </xf>
    <xf numFmtId="3" fontId="28" fillId="0" borderId="94" xfId="0" applyNumberFormat="1" applyFont="1" applyBorder="1" applyAlignment="1">
      <alignment vertical="center"/>
    </xf>
    <xf numFmtId="3" fontId="21" fillId="0" borderId="67" xfId="0" applyNumberFormat="1" applyFont="1" applyBorder="1" applyAlignment="1">
      <alignment wrapText="1"/>
    </xf>
    <xf numFmtId="0" fontId="35" fillId="27" borderId="66" xfId="0" applyFont="1" applyFill="1" applyBorder="1"/>
    <xf numFmtId="3" fontId="21" fillId="0" borderId="49" xfId="0" applyNumberFormat="1" applyFont="1" applyBorder="1"/>
    <xf numFmtId="9" fontId="28" fillId="0" borderId="105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vertical="center"/>
    </xf>
    <xf numFmtId="3" fontId="28" fillId="0" borderId="40" xfId="0" applyNumberFormat="1" applyFont="1" applyBorder="1" applyAlignment="1">
      <alignment vertical="center"/>
    </xf>
    <xf numFmtId="0" fontId="21" fillId="0" borderId="13" xfId="0" applyFont="1" applyBorder="1" applyProtection="1">
      <protection locked="0" hidden="1"/>
    </xf>
    <xf numFmtId="168" fontId="21" fillId="0" borderId="51" xfId="54" applyNumberFormat="1" applyFont="1" applyBorder="1" applyAlignment="1"/>
    <xf numFmtId="168" fontId="21" fillId="0" borderId="67" xfId="54" applyNumberFormat="1" applyFont="1" applyBorder="1" applyAlignment="1"/>
    <xf numFmtId="168" fontId="21" fillId="0" borderId="67" xfId="54" applyNumberFormat="1" applyFont="1" applyBorder="1" applyAlignment="1">
      <alignment horizontal="right"/>
    </xf>
    <xf numFmtId="168" fontId="21" fillId="0" borderId="48" xfId="54" applyNumberFormat="1" applyFont="1" applyBorder="1" applyAlignment="1"/>
    <xf numFmtId="3" fontId="28" fillId="28" borderId="25" xfId="0" applyNumberFormat="1" applyFont="1" applyFill="1" applyBorder="1" applyAlignment="1">
      <alignment horizontal="center" vertical="center"/>
    </xf>
    <xf numFmtId="3" fontId="28" fillId="28" borderId="37" xfId="0" applyNumberFormat="1" applyFont="1" applyFill="1" applyBorder="1" applyAlignment="1">
      <alignment vertical="center"/>
    </xf>
    <xf numFmtId="168" fontId="28" fillId="28" borderId="37" xfId="54" applyNumberFormat="1" applyFont="1" applyFill="1" applyBorder="1" applyAlignment="1">
      <alignment vertical="center"/>
    </xf>
    <xf numFmtId="0" fontId="28" fillId="0" borderId="70" xfId="0" applyFont="1" applyBorder="1" applyAlignment="1">
      <alignment vertical="center"/>
    </xf>
    <xf numFmtId="3" fontId="28" fillId="0" borderId="42" xfId="0" applyNumberFormat="1" applyFont="1" applyBorder="1" applyAlignment="1">
      <alignment vertical="center"/>
    </xf>
    <xf numFmtId="3" fontId="28" fillId="0" borderId="97" xfId="0" applyNumberFormat="1" applyFont="1" applyBorder="1" applyAlignment="1">
      <alignment vertical="center"/>
    </xf>
    <xf numFmtId="0" fontId="21" fillId="0" borderId="18" xfId="0" applyFont="1" applyBorder="1"/>
    <xf numFmtId="3" fontId="21" fillId="0" borderId="66" xfId="0" applyNumberFormat="1" applyFont="1" applyFill="1" applyBorder="1"/>
    <xf numFmtId="168" fontId="21" fillId="0" borderId="66" xfId="54" applyNumberFormat="1" applyFont="1" applyBorder="1" applyAlignment="1"/>
    <xf numFmtId="168" fontId="21" fillId="0" borderId="49" xfId="54" applyNumberFormat="1" applyFont="1" applyBorder="1" applyAlignment="1"/>
    <xf numFmtId="168" fontId="28" fillId="0" borderId="94" xfId="54" applyNumberFormat="1" applyFont="1" applyBorder="1" applyAlignment="1">
      <alignment vertical="center"/>
    </xf>
    <xf numFmtId="3" fontId="21" fillId="0" borderId="33" xfId="0" applyNumberFormat="1" applyFont="1" applyFill="1" applyBorder="1" applyAlignment="1">
      <alignment wrapText="1"/>
    </xf>
    <xf numFmtId="0" fontId="28" fillId="0" borderId="86" xfId="0" applyFont="1" applyFill="1" applyBorder="1" applyAlignment="1">
      <alignment horizontal="left" vertical="center" wrapText="1"/>
    </xf>
    <xf numFmtId="0" fontId="28" fillId="0" borderId="0" xfId="0" applyFont="1" applyFill="1" applyBorder="1" applyAlignment="1">
      <alignment vertical="top" wrapText="1"/>
    </xf>
    <xf numFmtId="3" fontId="28" fillId="0" borderId="0" xfId="0" applyNumberFormat="1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center" wrapText="1"/>
    </xf>
    <xf numFmtId="3" fontId="31" fillId="0" borderId="0" xfId="0" applyNumberFormat="1" applyFont="1" applyFill="1" applyBorder="1" applyAlignment="1">
      <alignment horizontal="center" wrapText="1"/>
    </xf>
    <xf numFmtId="0" fontId="28" fillId="0" borderId="39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 wrapText="1"/>
    </xf>
    <xf numFmtId="3" fontId="28" fillId="0" borderId="15" xfId="54" applyNumberFormat="1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left" vertical="center" wrapText="1"/>
    </xf>
    <xf numFmtId="3" fontId="21" fillId="0" borderId="33" xfId="54" applyNumberFormat="1" applyFont="1" applyFill="1" applyBorder="1"/>
    <xf numFmtId="3" fontId="29" fillId="0" borderId="33" xfId="54" applyNumberFormat="1" applyFont="1" applyFill="1" applyBorder="1"/>
    <xf numFmtId="3" fontId="28" fillId="0" borderId="23" xfId="54" applyNumberFormat="1" applyFont="1" applyFill="1" applyBorder="1" applyAlignment="1">
      <alignment horizontal="center" vertical="center" wrapText="1"/>
    </xf>
    <xf numFmtId="3" fontId="28" fillId="0" borderId="35" xfId="54" applyNumberFormat="1" applyFont="1" applyFill="1" applyBorder="1" applyAlignment="1">
      <alignment horizontal="center" vertical="center" wrapText="1"/>
    </xf>
    <xf numFmtId="0" fontId="21" fillId="0" borderId="62" xfId="0" applyFont="1" applyFill="1" applyBorder="1" applyAlignment="1">
      <alignment horizontal="left" vertical="center"/>
    </xf>
    <xf numFmtId="0" fontId="21" fillId="0" borderId="82" xfId="0" applyFont="1" applyFill="1" applyBorder="1" applyAlignment="1">
      <alignment horizontal="left" vertical="center"/>
    </xf>
    <xf numFmtId="0" fontId="21" fillId="0" borderId="67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/>
    </xf>
    <xf numFmtId="0" fontId="29" fillId="0" borderId="83" xfId="0" applyFont="1" applyFill="1" applyBorder="1" applyAlignment="1">
      <alignment horizontal="left" vertical="center" wrapText="1" indent="5"/>
    </xf>
    <xf numFmtId="0" fontId="36" fillId="0" borderId="48" xfId="75" applyFont="1" applyFill="1" applyBorder="1" applyAlignment="1">
      <alignment vertical="center" wrapText="1"/>
    </xf>
    <xf numFmtId="170" fontId="38" fillId="0" borderId="48" xfId="75" applyNumberFormat="1" applyFont="1" applyFill="1" applyBorder="1" applyAlignment="1">
      <alignment horizontal="left" vertical="center" wrapText="1"/>
    </xf>
    <xf numFmtId="0" fontId="21" fillId="0" borderId="99" xfId="0" applyFont="1" applyFill="1" applyBorder="1" applyAlignment="1">
      <alignment vertical="center"/>
    </xf>
    <xf numFmtId="0" fontId="29" fillId="0" borderId="91" xfId="0" applyFont="1" applyFill="1" applyBorder="1" applyAlignment="1">
      <alignment horizontal="left" vertical="center"/>
    </xf>
    <xf numFmtId="0" fontId="21" fillId="0" borderId="90" xfId="0" applyFont="1" applyFill="1" applyBorder="1" applyAlignment="1">
      <alignment horizontal="left" vertical="center"/>
    </xf>
    <xf numFmtId="0" fontId="21" fillId="0" borderId="91" xfId="0" applyFont="1" applyFill="1" applyBorder="1" applyAlignment="1">
      <alignment horizontal="left" vertical="center"/>
    </xf>
    <xf numFmtId="0" fontId="21" fillId="0" borderId="111" xfId="0" applyFont="1" applyFill="1" applyBorder="1" applyAlignment="1">
      <alignment horizontal="left" vertical="center"/>
    </xf>
    <xf numFmtId="0" fontId="36" fillId="0" borderId="47" xfId="75" applyFont="1" applyFill="1" applyBorder="1" applyAlignment="1">
      <alignment vertical="center" wrapText="1"/>
    </xf>
    <xf numFmtId="0" fontId="36" fillId="0" borderId="49" xfId="75" applyFont="1" applyFill="1" applyBorder="1" applyAlignment="1">
      <alignment vertical="center" wrapText="1"/>
    </xf>
    <xf numFmtId="0" fontId="37" fillId="0" borderId="71" xfId="75" applyFont="1" applyFill="1" applyBorder="1" applyAlignment="1">
      <alignment vertical="center" wrapText="1"/>
    </xf>
    <xf numFmtId="0" fontId="21" fillId="0" borderId="88" xfId="0" applyFont="1" applyFill="1" applyBorder="1" applyAlignment="1">
      <alignment horizontal="left" vertical="center" wrapText="1"/>
    </xf>
    <xf numFmtId="0" fontId="21" fillId="0" borderId="83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 indent="5"/>
    </xf>
    <xf numFmtId="0" fontId="21" fillId="0" borderId="84" xfId="0" applyFont="1" applyFill="1" applyBorder="1" applyAlignment="1">
      <alignment horizontal="left" vertical="center" wrapText="1"/>
    </xf>
    <xf numFmtId="0" fontId="21" fillId="0" borderId="85" xfId="0" applyFont="1" applyFill="1" applyBorder="1" applyAlignment="1">
      <alignment horizontal="left" vertical="center" wrapText="1"/>
    </xf>
    <xf numFmtId="0" fontId="21" fillId="0" borderId="113" xfId="0" applyFont="1" applyFill="1" applyBorder="1" applyAlignment="1">
      <alignment horizontal="left" vertical="center" wrapText="1"/>
    </xf>
    <xf numFmtId="3" fontId="21" fillId="0" borderId="34" xfId="0" applyNumberFormat="1" applyFont="1" applyFill="1" applyBorder="1" applyAlignment="1">
      <alignment wrapText="1"/>
    </xf>
    <xf numFmtId="3" fontId="21" fillId="0" borderId="98" xfId="0" applyNumberFormat="1" applyFont="1" applyFill="1" applyBorder="1" applyAlignment="1">
      <alignment wrapText="1"/>
    </xf>
    <xf numFmtId="0" fontId="28" fillId="0" borderId="113" xfId="0" applyFont="1" applyFill="1" applyBorder="1" applyAlignment="1">
      <alignment horizontal="left" vertical="center"/>
    </xf>
    <xf numFmtId="170" fontId="38" fillId="0" borderId="47" xfId="75" applyNumberFormat="1" applyFont="1" applyFill="1" applyBorder="1" applyAlignment="1">
      <alignment horizontal="left" vertical="center" wrapText="1"/>
    </xf>
    <xf numFmtId="0" fontId="21" fillId="0" borderId="47" xfId="75" applyFont="1" applyFill="1" applyBorder="1" applyAlignment="1">
      <alignment vertical="center" wrapText="1"/>
    </xf>
    <xf numFmtId="0" fontId="29" fillId="0" borderId="49" xfId="75" applyFont="1" applyFill="1" applyBorder="1" applyAlignment="1">
      <alignment horizontal="left" vertical="center" wrapText="1"/>
    </xf>
    <xf numFmtId="3" fontId="28" fillId="0" borderId="59" xfId="0" applyNumberFormat="1" applyFont="1" applyFill="1" applyBorder="1" applyAlignment="1">
      <alignment wrapText="1"/>
    </xf>
    <xf numFmtId="0" fontId="36" fillId="0" borderId="90" xfId="75" applyFont="1" applyFill="1" applyBorder="1" applyAlignment="1">
      <alignment horizontal="left" vertical="center"/>
    </xf>
    <xf numFmtId="0" fontId="36" fillId="0" borderId="82" xfId="75" applyFont="1" applyFill="1" applyBorder="1" applyAlignment="1">
      <alignment horizontal="left" vertical="center"/>
    </xf>
    <xf numFmtId="0" fontId="36" fillId="0" borderId="91" xfId="75" applyFont="1" applyFill="1" applyBorder="1" applyAlignment="1">
      <alignment horizontal="left" vertical="center"/>
    </xf>
    <xf numFmtId="0" fontId="37" fillId="0" borderId="39" xfId="75" applyFont="1" applyFill="1" applyBorder="1" applyAlignment="1">
      <alignment horizontal="left" vertical="center"/>
    </xf>
    <xf numFmtId="0" fontId="38" fillId="0" borderId="90" xfId="75" applyFont="1" applyFill="1" applyBorder="1" applyAlignment="1">
      <alignment horizontal="left" vertical="center"/>
    </xf>
    <xf numFmtId="0" fontId="38" fillId="0" borderId="82" xfId="75" applyFont="1" applyFill="1" applyBorder="1" applyAlignment="1">
      <alignment horizontal="left" vertical="center"/>
    </xf>
    <xf numFmtId="0" fontId="38" fillId="0" borderId="91" xfId="75" applyFont="1" applyFill="1" applyBorder="1" applyAlignment="1">
      <alignment horizontal="left" vertical="center" wrapText="1"/>
    </xf>
    <xf numFmtId="0" fontId="37" fillId="0" borderId="39" xfId="75" applyFont="1" applyFill="1" applyBorder="1" applyAlignment="1">
      <alignment horizontal="left" vertical="center" wrapText="1"/>
    </xf>
    <xf numFmtId="3" fontId="21" fillId="0" borderId="33" xfId="0" applyNumberFormat="1" applyFont="1" applyFill="1" applyBorder="1" applyAlignment="1">
      <alignment vertical="center" wrapText="1"/>
    </xf>
    <xf numFmtId="3" fontId="21" fillId="0" borderId="17" xfId="0" applyNumberFormat="1" applyFont="1" applyFill="1" applyBorder="1" applyAlignment="1">
      <alignment vertical="center" wrapText="1"/>
    </xf>
    <xf numFmtId="3" fontId="21" fillId="0" borderId="72" xfId="0" applyNumberFormat="1" applyFont="1" applyFill="1" applyBorder="1" applyAlignment="1">
      <alignment vertical="center" wrapText="1"/>
    </xf>
    <xf numFmtId="0" fontId="36" fillId="0" borderId="67" xfId="75" applyFont="1" applyFill="1" applyBorder="1" applyAlignment="1">
      <alignment vertical="center" wrapText="1"/>
    </xf>
    <xf numFmtId="170" fontId="38" fillId="0" borderId="67" xfId="75" applyNumberFormat="1" applyFont="1" applyFill="1" applyBorder="1" applyAlignment="1">
      <alignment horizontal="left" vertical="center" wrapText="1"/>
    </xf>
    <xf numFmtId="3" fontId="21" fillId="0" borderId="80" xfId="0" applyNumberFormat="1" applyFont="1" applyFill="1" applyBorder="1" applyAlignment="1">
      <alignment vertical="center" wrapText="1"/>
    </xf>
    <xf numFmtId="3" fontId="21" fillId="0" borderId="117" xfId="0" applyNumberFormat="1" applyFont="1" applyFill="1" applyBorder="1" applyAlignment="1">
      <alignment vertical="center" wrapText="1"/>
    </xf>
    <xf numFmtId="3" fontId="21" fillId="0" borderId="114" xfId="0" applyNumberFormat="1" applyFont="1" applyFill="1" applyBorder="1" applyAlignment="1">
      <alignment vertical="center" wrapText="1"/>
    </xf>
    <xf numFmtId="3" fontId="21" fillId="0" borderId="24" xfId="0" applyNumberFormat="1" applyFont="1" applyFill="1" applyBorder="1" applyAlignment="1">
      <alignment vertical="center" wrapText="1"/>
    </xf>
    <xf numFmtId="0" fontId="21" fillId="0" borderId="51" xfId="0" applyFont="1" applyFill="1" applyBorder="1" applyAlignment="1">
      <alignment horizontal="left" vertical="center" wrapText="1"/>
    </xf>
    <xf numFmtId="3" fontId="21" fillId="0" borderId="118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3" fontId="21" fillId="0" borderId="119" xfId="0" applyNumberFormat="1" applyFont="1" applyFill="1" applyBorder="1" applyAlignment="1">
      <alignment vertical="center" wrapText="1"/>
    </xf>
    <xf numFmtId="3" fontId="21" fillId="0" borderId="120" xfId="0" applyNumberFormat="1" applyFont="1" applyFill="1" applyBorder="1" applyAlignment="1">
      <alignment vertical="center" wrapText="1"/>
    </xf>
    <xf numFmtId="3" fontId="21" fillId="0" borderId="121" xfId="0" applyNumberFormat="1" applyFont="1" applyFill="1" applyBorder="1" applyAlignment="1">
      <alignment vertical="center" wrapText="1"/>
    </xf>
    <xf numFmtId="3" fontId="21" fillId="0" borderId="20" xfId="0" applyNumberFormat="1" applyFont="1" applyFill="1" applyBorder="1" applyAlignment="1">
      <alignment vertical="center" wrapText="1"/>
    </xf>
    <xf numFmtId="3" fontId="21" fillId="0" borderId="75" xfId="0" applyNumberFormat="1" applyFont="1" applyFill="1" applyBorder="1" applyAlignment="1">
      <alignment vertical="center" wrapText="1"/>
    </xf>
    <xf numFmtId="3" fontId="28" fillId="0" borderId="127" xfId="54" applyNumberFormat="1" applyFont="1" applyFill="1" applyBorder="1" applyAlignment="1">
      <alignment horizontal="center" vertical="center" wrapText="1"/>
    </xf>
    <xf numFmtId="3" fontId="28" fillId="0" borderId="128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3" fontId="28" fillId="0" borderId="130" xfId="54" applyNumberFormat="1" applyFont="1" applyFill="1" applyBorder="1" applyAlignment="1">
      <alignment horizontal="center" vertical="center" wrapText="1"/>
    </xf>
    <xf numFmtId="3" fontId="28" fillId="0" borderId="131" xfId="54" applyNumberFormat="1" applyFont="1" applyFill="1" applyBorder="1" applyAlignment="1">
      <alignment horizontal="center" vertical="center" wrapText="1"/>
    </xf>
    <xf numFmtId="3" fontId="28" fillId="0" borderId="132" xfId="54" applyNumberFormat="1" applyFont="1" applyFill="1" applyBorder="1" applyAlignment="1">
      <alignment horizontal="center" vertical="center" wrapText="1"/>
    </xf>
    <xf numFmtId="3" fontId="28" fillId="0" borderId="133" xfId="54" applyNumberFormat="1" applyFont="1" applyFill="1" applyBorder="1" applyAlignment="1">
      <alignment horizontal="center" vertical="center" wrapText="1"/>
    </xf>
    <xf numFmtId="3" fontId="21" fillId="0" borderId="134" xfId="0" applyNumberFormat="1" applyFont="1" applyFill="1" applyBorder="1" applyAlignment="1">
      <alignment vertical="center" wrapText="1"/>
    </xf>
    <xf numFmtId="3" fontId="21" fillId="0" borderId="34" xfId="0" applyNumberFormat="1" applyFont="1" applyFill="1" applyBorder="1" applyAlignment="1">
      <alignment vertical="center" wrapText="1"/>
    </xf>
    <xf numFmtId="3" fontId="21" fillId="0" borderId="135" xfId="0" applyNumberFormat="1" applyFont="1" applyFill="1" applyBorder="1" applyAlignment="1">
      <alignment vertical="center" wrapText="1"/>
    </xf>
    <xf numFmtId="3" fontId="21" fillId="0" borderId="136" xfId="0" applyNumberFormat="1" applyFont="1" applyFill="1" applyBorder="1" applyAlignment="1">
      <alignment vertical="center" wrapText="1"/>
    </xf>
    <xf numFmtId="3" fontId="21" fillId="0" borderId="137" xfId="0" applyNumberFormat="1" applyFont="1" applyFill="1" applyBorder="1" applyAlignment="1">
      <alignment vertical="center" wrapText="1"/>
    </xf>
    <xf numFmtId="3" fontId="21" fillId="0" borderId="21" xfId="0" applyNumberFormat="1" applyFont="1" applyFill="1" applyBorder="1" applyAlignment="1">
      <alignment vertical="center" wrapText="1"/>
    </xf>
    <xf numFmtId="3" fontId="21" fillId="0" borderId="53" xfId="0" applyNumberFormat="1" applyFont="1" applyFill="1" applyBorder="1" applyAlignment="1">
      <alignment vertical="center" wrapText="1"/>
    </xf>
    <xf numFmtId="0" fontId="28" fillId="0" borderId="40" xfId="0" applyFont="1" applyFill="1" applyBorder="1" applyAlignment="1">
      <alignment horizontal="left" vertical="center" wrapText="1"/>
    </xf>
    <xf numFmtId="3" fontId="21" fillId="0" borderId="23" xfId="0" applyNumberFormat="1" applyFont="1" applyFill="1" applyBorder="1" applyAlignment="1">
      <alignment vertical="center" wrapText="1"/>
    </xf>
    <xf numFmtId="0" fontId="21" fillId="0" borderId="66" xfId="0" applyFont="1" applyFill="1" applyBorder="1" applyAlignment="1">
      <alignment horizontal="left" vertical="center" wrapText="1"/>
    </xf>
    <xf numFmtId="0" fontId="21" fillId="0" borderId="89" xfId="0" applyFont="1" applyFill="1" applyBorder="1" applyAlignment="1">
      <alignment horizontal="left" vertical="center" wrapText="1"/>
    </xf>
    <xf numFmtId="3" fontId="21" fillId="0" borderId="142" xfId="0" applyNumberFormat="1" applyFont="1" applyFill="1" applyBorder="1" applyAlignment="1">
      <alignment vertical="center" wrapText="1"/>
    </xf>
    <xf numFmtId="3" fontId="21" fillId="0" borderId="98" xfId="0" applyNumberFormat="1" applyFont="1" applyFill="1" applyBorder="1" applyAlignment="1">
      <alignment vertical="center" wrapText="1"/>
    </xf>
    <xf numFmtId="3" fontId="21" fillId="0" borderId="143" xfId="0" applyNumberFormat="1" applyFont="1" applyFill="1" applyBorder="1" applyAlignment="1">
      <alignment vertical="center" wrapText="1"/>
    </xf>
    <xf numFmtId="3" fontId="21" fillId="0" borderId="144" xfId="0" applyNumberFormat="1" applyFont="1" applyFill="1" applyBorder="1" applyAlignment="1">
      <alignment vertical="center" wrapText="1"/>
    </xf>
    <xf numFmtId="3" fontId="21" fillId="0" borderId="145" xfId="0" applyNumberFormat="1" applyFont="1" applyFill="1" applyBorder="1" applyAlignment="1">
      <alignment vertical="center" wrapText="1"/>
    </xf>
    <xf numFmtId="3" fontId="21" fillId="0" borderId="27" xfId="0" applyNumberFormat="1" applyFont="1" applyFill="1" applyBorder="1" applyAlignment="1">
      <alignment vertical="center" wrapText="1"/>
    </xf>
    <xf numFmtId="3" fontId="21" fillId="0" borderId="76" xfId="0" applyNumberFormat="1" applyFont="1" applyFill="1" applyBorder="1" applyAlignment="1">
      <alignment vertical="center" wrapText="1"/>
    </xf>
    <xf numFmtId="0" fontId="28" fillId="0" borderId="39" xfId="0" applyFont="1" applyFill="1" applyBorder="1" applyAlignment="1">
      <alignment horizontal="left" vertical="center" wrapText="1"/>
    </xf>
    <xf numFmtId="0" fontId="36" fillId="0" borderId="51" xfId="75" applyFont="1" applyFill="1" applyBorder="1" applyAlignment="1">
      <alignment vertical="center" wrapText="1"/>
    </xf>
    <xf numFmtId="0" fontId="36" fillId="0" borderId="66" xfId="75" applyFont="1" applyFill="1" applyBorder="1" applyAlignment="1">
      <alignment vertical="center" wrapText="1"/>
    </xf>
    <xf numFmtId="0" fontId="37" fillId="0" borderId="40" xfId="75" applyFont="1" applyFill="1" applyBorder="1" applyAlignment="1">
      <alignment vertical="center" wrapText="1"/>
    </xf>
    <xf numFmtId="170" fontId="38" fillId="0" borderId="51" xfId="75" applyNumberFormat="1" applyFont="1" applyFill="1" applyBorder="1" applyAlignment="1">
      <alignment horizontal="left" vertical="center" wrapText="1"/>
    </xf>
    <xf numFmtId="0" fontId="29" fillId="0" borderId="66" xfId="75" applyFont="1" applyFill="1" applyBorder="1" applyAlignment="1">
      <alignment horizontal="left" vertical="center" wrapText="1"/>
    </xf>
    <xf numFmtId="0" fontId="37" fillId="0" borderId="111" xfId="0" applyFont="1" applyFill="1" applyBorder="1" applyAlignment="1">
      <alignment horizontal="left" vertical="center" wrapText="1"/>
    </xf>
    <xf numFmtId="0" fontId="28" fillId="0" borderId="89" xfId="0" applyFont="1" applyFill="1" applyBorder="1" applyAlignment="1">
      <alignment vertical="center" wrapText="1"/>
    </xf>
    <xf numFmtId="0" fontId="36" fillId="0" borderId="84" xfId="75" applyFont="1" applyFill="1" applyBorder="1" applyAlignment="1">
      <alignment vertical="center" wrapText="1"/>
    </xf>
    <xf numFmtId="0" fontId="36" fillId="0" borderId="83" xfId="75" applyFont="1" applyFill="1" applyBorder="1" applyAlignment="1">
      <alignment vertical="center" wrapText="1"/>
    </xf>
    <xf numFmtId="0" fontId="36" fillId="0" borderId="85" xfId="75" applyFont="1" applyFill="1" applyBorder="1" applyAlignment="1">
      <alignment vertical="center" wrapText="1"/>
    </xf>
    <xf numFmtId="0" fontId="37" fillId="0" borderId="86" xfId="75" applyFont="1" applyFill="1" applyBorder="1" applyAlignment="1">
      <alignment vertical="center" wrapText="1"/>
    </xf>
    <xf numFmtId="170" fontId="38" fillId="0" borderId="84" xfId="75" applyNumberFormat="1" applyFont="1" applyFill="1" applyBorder="1" applyAlignment="1">
      <alignment horizontal="left" vertical="center" wrapText="1"/>
    </xf>
    <xf numFmtId="170" fontId="38" fillId="0" borderId="83" xfId="75" applyNumberFormat="1" applyFont="1" applyFill="1" applyBorder="1" applyAlignment="1">
      <alignment horizontal="left" vertical="center" wrapText="1"/>
    </xf>
    <xf numFmtId="0" fontId="28" fillId="0" borderId="113" xfId="0" applyFont="1" applyFill="1" applyBorder="1" applyAlignment="1">
      <alignment vertical="center" wrapText="1"/>
    </xf>
    <xf numFmtId="3" fontId="28" fillId="0" borderId="138" xfId="54" applyNumberFormat="1" applyFont="1" applyFill="1" applyBorder="1" applyAlignment="1">
      <alignment horizontal="center" vertical="center" wrapText="1"/>
    </xf>
    <xf numFmtId="3" fontId="28" fillId="0" borderId="139" xfId="54" applyNumberFormat="1" applyFont="1" applyFill="1" applyBorder="1" applyAlignment="1">
      <alignment horizontal="center" vertical="center" wrapText="1"/>
    </xf>
    <xf numFmtId="3" fontId="21" fillId="0" borderId="150" xfId="0" applyNumberFormat="1" applyFont="1" applyFill="1" applyBorder="1" applyAlignment="1">
      <alignment vertical="center" wrapText="1"/>
    </xf>
    <xf numFmtId="3" fontId="21" fillId="0" borderId="151" xfId="0" applyNumberFormat="1" applyFont="1" applyFill="1" applyBorder="1" applyAlignment="1">
      <alignment vertical="center" wrapText="1"/>
    </xf>
    <xf numFmtId="3" fontId="21" fillId="0" borderId="152" xfId="0" applyNumberFormat="1" applyFont="1" applyFill="1" applyBorder="1" applyAlignment="1">
      <alignment vertical="center" wrapText="1"/>
    </xf>
    <xf numFmtId="3" fontId="21" fillId="0" borderId="153" xfId="0" applyNumberFormat="1" applyFont="1" applyFill="1" applyBorder="1" applyAlignment="1">
      <alignment vertical="center" wrapText="1"/>
    </xf>
    <xf numFmtId="3" fontId="21" fillId="0" borderId="154" xfId="0" applyNumberFormat="1" applyFont="1" applyFill="1" applyBorder="1" applyAlignment="1">
      <alignment vertical="center" wrapText="1"/>
    </xf>
    <xf numFmtId="3" fontId="21" fillId="0" borderId="155" xfId="0" applyNumberFormat="1" applyFont="1" applyFill="1" applyBorder="1" applyAlignment="1">
      <alignment vertical="center" wrapText="1"/>
    </xf>
    <xf numFmtId="3" fontId="21" fillId="0" borderId="156" xfId="0" applyNumberFormat="1" applyFont="1" applyFill="1" applyBorder="1" applyAlignment="1">
      <alignment vertical="center" wrapText="1"/>
    </xf>
    <xf numFmtId="3" fontId="21" fillId="0" borderId="157" xfId="0" applyNumberFormat="1" applyFont="1" applyFill="1" applyBorder="1" applyAlignment="1">
      <alignment vertical="center" wrapText="1"/>
    </xf>
    <xf numFmtId="3" fontId="21" fillId="0" borderId="158" xfId="0" applyNumberFormat="1" applyFont="1" applyFill="1" applyBorder="1" applyAlignment="1">
      <alignment vertical="center" wrapText="1"/>
    </xf>
    <xf numFmtId="3" fontId="21" fillId="0" borderId="159" xfId="0" applyNumberFormat="1" applyFont="1" applyFill="1" applyBorder="1" applyAlignment="1">
      <alignment vertical="center" wrapText="1"/>
    </xf>
    <xf numFmtId="3" fontId="21" fillId="0" borderId="160" xfId="0" applyNumberFormat="1" applyFont="1" applyFill="1" applyBorder="1" applyAlignment="1">
      <alignment vertical="center" wrapText="1"/>
    </xf>
    <xf numFmtId="3" fontId="21" fillId="0" borderId="161" xfId="0" applyNumberFormat="1" applyFont="1" applyFill="1" applyBorder="1" applyAlignment="1">
      <alignment vertical="center" wrapText="1"/>
    </xf>
    <xf numFmtId="3" fontId="21" fillId="0" borderId="162" xfId="0" applyNumberFormat="1" applyFont="1" applyFill="1" applyBorder="1" applyAlignment="1">
      <alignment vertical="center" wrapText="1"/>
    </xf>
    <xf numFmtId="0" fontId="28" fillId="0" borderId="94" xfId="0" applyFont="1" applyFill="1" applyBorder="1" applyAlignment="1">
      <alignment horizontal="left" vertical="center"/>
    </xf>
    <xf numFmtId="0" fontId="21" fillId="0" borderId="62" xfId="0" applyFont="1" applyFill="1" applyBorder="1" applyAlignment="1">
      <alignment horizontal="left" vertical="center" wrapText="1"/>
    </xf>
    <xf numFmtId="0" fontId="21" fillId="0" borderId="82" xfId="0" applyFont="1" applyFill="1" applyBorder="1" applyAlignment="1">
      <alignment horizontal="left" vertical="center" wrapText="1"/>
    </xf>
    <xf numFmtId="0" fontId="29" fillId="0" borderId="82" xfId="0" applyFont="1" applyFill="1" applyBorder="1" applyAlignment="1">
      <alignment horizontal="left" vertical="center" wrapText="1"/>
    </xf>
    <xf numFmtId="3" fontId="29" fillId="0" borderId="72" xfId="0" applyNumberFormat="1" applyFont="1" applyFill="1" applyBorder="1" applyAlignment="1">
      <alignment vertical="center" wrapText="1"/>
    </xf>
    <xf numFmtId="3" fontId="29" fillId="0" borderId="33" xfId="0" applyNumberFormat="1" applyFont="1" applyFill="1" applyBorder="1" applyAlignment="1">
      <alignment vertical="center" wrapText="1"/>
    </xf>
    <xf numFmtId="3" fontId="29" fillId="0" borderId="80" xfId="0" applyNumberFormat="1" applyFont="1" applyFill="1" applyBorder="1" applyAlignment="1">
      <alignment vertical="center" wrapText="1"/>
    </xf>
    <xf numFmtId="3" fontId="29" fillId="0" borderId="117" xfId="0" applyNumberFormat="1" applyFont="1" applyFill="1" applyBorder="1" applyAlignment="1">
      <alignment vertical="center" wrapText="1"/>
    </xf>
    <xf numFmtId="3" fontId="29" fillId="0" borderId="114" xfId="0" applyNumberFormat="1" applyFont="1" applyFill="1" applyBorder="1" applyAlignment="1">
      <alignment vertical="center" wrapText="1"/>
    </xf>
    <xf numFmtId="3" fontId="29" fillId="0" borderId="24" xfId="0" applyNumberFormat="1" applyFont="1" applyFill="1" applyBorder="1" applyAlignment="1">
      <alignment vertical="center" wrapText="1"/>
    </xf>
    <xf numFmtId="3" fontId="29" fillId="0" borderId="17" xfId="0" applyNumberFormat="1" applyFont="1" applyFill="1" applyBorder="1" applyAlignment="1">
      <alignment vertical="center" wrapText="1"/>
    </xf>
    <xf numFmtId="0" fontId="29" fillId="0" borderId="0" xfId="0" applyFont="1" applyFill="1" applyBorder="1" applyAlignment="1">
      <alignment vertical="center" wrapText="1"/>
    </xf>
    <xf numFmtId="0" fontId="29" fillId="0" borderId="61" xfId="0" applyFont="1" applyFill="1" applyBorder="1" applyAlignment="1">
      <alignment horizontal="left" vertical="center" wrapText="1"/>
    </xf>
    <xf numFmtId="3" fontId="29" fillId="0" borderId="152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vertical="center" wrapText="1"/>
    </xf>
    <xf numFmtId="3" fontId="29" fillId="0" borderId="153" xfId="0" applyNumberFormat="1" applyFont="1" applyFill="1" applyBorder="1" applyAlignment="1">
      <alignment vertical="center" wrapText="1"/>
    </xf>
    <xf numFmtId="3" fontId="29" fillId="0" borderId="149" xfId="0" applyNumberFormat="1" applyFont="1" applyFill="1" applyBorder="1" applyAlignment="1">
      <alignment vertical="center" wrapText="1"/>
    </xf>
    <xf numFmtId="3" fontId="29" fillId="0" borderId="151" xfId="0" applyNumberFormat="1" applyFont="1" applyFill="1" applyBorder="1" applyAlignment="1">
      <alignment vertical="center" wrapText="1"/>
    </xf>
    <xf numFmtId="0" fontId="28" fillId="0" borderId="92" xfId="0" applyFont="1" applyFill="1" applyBorder="1" applyAlignment="1">
      <alignment horizontal="left" vertical="center" wrapText="1"/>
    </xf>
    <xf numFmtId="0" fontId="28" fillId="0" borderId="163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wrapText="1"/>
    </xf>
    <xf numFmtId="3" fontId="28" fillId="0" borderId="23" xfId="0" applyNumberFormat="1" applyFont="1" applyFill="1" applyBorder="1" applyAlignment="1">
      <alignment vertical="center" wrapText="1"/>
    </xf>
    <xf numFmtId="3" fontId="29" fillId="0" borderId="21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vertical="center" wrapText="1"/>
    </xf>
    <xf numFmtId="3" fontId="29" fillId="0" borderId="53" xfId="0" applyNumberFormat="1" applyFont="1" applyFill="1" applyBorder="1" applyAlignment="1">
      <alignment vertical="center" wrapText="1"/>
    </xf>
    <xf numFmtId="3" fontId="29" fillId="0" borderId="135" xfId="0" applyNumberFormat="1" applyFont="1" applyFill="1" applyBorder="1" applyAlignment="1">
      <alignment vertical="center" wrapText="1"/>
    </xf>
    <xf numFmtId="3" fontId="28" fillId="0" borderId="35" xfId="0" applyNumberFormat="1" applyFont="1" applyFill="1" applyBorder="1" applyAlignment="1">
      <alignment vertical="center" wrapText="1"/>
    </xf>
    <xf numFmtId="3" fontId="28" fillId="0" borderId="15" xfId="0" applyNumberFormat="1" applyFont="1" applyFill="1" applyBorder="1" applyAlignment="1">
      <alignment vertical="center" wrapText="1"/>
    </xf>
    <xf numFmtId="3" fontId="28" fillId="0" borderId="138" xfId="0" applyNumberFormat="1" applyFont="1" applyFill="1" applyBorder="1" applyAlignment="1">
      <alignment vertical="center" wrapText="1"/>
    </xf>
    <xf numFmtId="3" fontId="28" fillId="0" borderId="139" xfId="0" applyNumberFormat="1" applyFont="1" applyFill="1" applyBorder="1" applyAlignment="1">
      <alignment vertical="center" wrapText="1"/>
    </xf>
    <xf numFmtId="3" fontId="28" fillId="0" borderId="164" xfId="0" applyNumberFormat="1" applyFont="1" applyFill="1" applyBorder="1" applyAlignment="1">
      <alignment vertical="center" wrapText="1"/>
    </xf>
    <xf numFmtId="3" fontId="28" fillId="0" borderId="165" xfId="0" applyNumberFormat="1" applyFont="1" applyFill="1" applyBorder="1" applyAlignment="1">
      <alignment vertical="center" wrapText="1"/>
    </xf>
    <xf numFmtId="3" fontId="28" fillId="0" borderId="166" xfId="0" applyNumberFormat="1" applyFont="1" applyFill="1" applyBorder="1" applyAlignment="1">
      <alignment vertical="center" wrapText="1"/>
    </xf>
    <xf numFmtId="3" fontId="28" fillId="0" borderId="167" xfId="0" applyNumberFormat="1" applyFont="1" applyFill="1" applyBorder="1" applyAlignment="1">
      <alignment vertical="center" wrapText="1"/>
    </xf>
    <xf numFmtId="3" fontId="28" fillId="0" borderId="26" xfId="0" applyNumberFormat="1" applyFont="1" applyFill="1" applyBorder="1" applyAlignment="1">
      <alignment vertical="center" wrapText="1"/>
    </xf>
    <xf numFmtId="3" fontId="28" fillId="0" borderId="59" xfId="0" applyNumberFormat="1" applyFont="1" applyFill="1" applyBorder="1" applyAlignment="1">
      <alignment vertical="center" wrapText="1"/>
    </xf>
    <xf numFmtId="3" fontId="28" fillId="0" borderId="32" xfId="0" applyNumberFormat="1" applyFont="1" applyFill="1" applyBorder="1" applyAlignment="1">
      <alignment vertical="center" wrapText="1"/>
    </xf>
    <xf numFmtId="3" fontId="28" fillId="0" borderId="63" xfId="0" applyNumberFormat="1" applyFont="1" applyFill="1" applyBorder="1" applyAlignment="1">
      <alignment vertical="center" wrapText="1"/>
    </xf>
    <xf numFmtId="3" fontId="28" fillId="0" borderId="147" xfId="0" applyNumberFormat="1" applyFont="1" applyFill="1" applyBorder="1" applyAlignment="1">
      <alignment vertical="center" wrapText="1"/>
    </xf>
    <xf numFmtId="3" fontId="29" fillId="0" borderId="20" xfId="0" applyNumberFormat="1" applyFont="1" applyFill="1" applyBorder="1" applyAlignment="1">
      <alignment vertical="center" wrapText="1"/>
    </xf>
    <xf numFmtId="3" fontId="29" fillId="0" borderId="36" xfId="0" applyNumberFormat="1" applyFont="1" applyFill="1" applyBorder="1" applyAlignment="1">
      <alignment vertical="center" wrapText="1"/>
    </xf>
    <xf numFmtId="3" fontId="29" fillId="0" borderId="75" xfId="0" applyNumberFormat="1" applyFont="1" applyFill="1" applyBorder="1" applyAlignment="1">
      <alignment vertical="center" wrapText="1"/>
    </xf>
    <xf numFmtId="3" fontId="29" fillId="0" borderId="119" xfId="0" applyNumberFormat="1" applyFont="1" applyFill="1" applyBorder="1" applyAlignment="1">
      <alignment vertical="center" wrapText="1"/>
    </xf>
    <xf numFmtId="3" fontId="28" fillId="0" borderId="27" xfId="0" applyNumberFormat="1" applyFont="1" applyFill="1" applyBorder="1" applyAlignment="1">
      <alignment vertical="center" wrapText="1"/>
    </xf>
    <xf numFmtId="3" fontId="28" fillId="0" borderId="98" xfId="0" applyNumberFormat="1" applyFont="1" applyFill="1" applyBorder="1" applyAlignment="1">
      <alignment vertical="center" wrapText="1"/>
    </xf>
    <xf numFmtId="3" fontId="28" fillId="0" borderId="76" xfId="0" applyNumberFormat="1" applyFont="1" applyFill="1" applyBorder="1" applyAlignment="1">
      <alignment vertical="center" wrapText="1"/>
    </xf>
    <xf numFmtId="3" fontId="28" fillId="0" borderId="142" xfId="0" applyNumberFormat="1" applyFont="1" applyFill="1" applyBorder="1" applyAlignment="1">
      <alignment vertical="center" wrapText="1"/>
    </xf>
    <xf numFmtId="3" fontId="28" fillId="0" borderId="143" xfId="0" applyNumberFormat="1" applyFont="1" applyFill="1" applyBorder="1" applyAlignment="1">
      <alignment vertical="center" wrapText="1"/>
    </xf>
    <xf numFmtId="0" fontId="36" fillId="0" borderId="91" xfId="75" applyFont="1" applyFill="1" applyBorder="1" applyAlignment="1">
      <alignment horizontal="left" vertical="center" wrapText="1"/>
    </xf>
    <xf numFmtId="0" fontId="36" fillId="0" borderId="61" xfId="75" applyFont="1" applyFill="1" applyBorder="1" applyAlignment="1">
      <alignment horizontal="left" vertical="center" wrapText="1"/>
    </xf>
    <xf numFmtId="0" fontId="21" fillId="0" borderId="42" xfId="75" applyFont="1" applyFill="1" applyBorder="1" applyAlignment="1">
      <alignment vertical="center" wrapText="1"/>
    </xf>
    <xf numFmtId="0" fontId="21" fillId="0" borderId="43" xfId="75" applyFont="1" applyFill="1" applyBorder="1" applyAlignment="1">
      <alignment horizontal="left" vertical="center" wrapText="1"/>
    </xf>
    <xf numFmtId="0" fontId="21" fillId="0" borderId="49" xfId="75" applyFont="1" applyFill="1" applyBorder="1" applyAlignment="1">
      <alignment horizontal="left" vertical="center" wrapText="1"/>
    </xf>
    <xf numFmtId="3" fontId="28" fillId="0" borderId="140" xfId="0" applyNumberFormat="1" applyFont="1" applyFill="1" applyBorder="1" applyAlignment="1">
      <alignment vertical="center" wrapText="1"/>
    </xf>
    <xf numFmtId="3" fontId="28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3" fontId="28" fillId="0" borderId="144" xfId="0" applyNumberFormat="1" applyFont="1" applyFill="1" applyBorder="1" applyAlignment="1">
      <alignment vertical="center" wrapText="1"/>
    </xf>
    <xf numFmtId="3" fontId="28" fillId="0" borderId="145" xfId="0" applyNumberFormat="1" applyFont="1" applyFill="1" applyBorder="1" applyAlignment="1">
      <alignment vertical="center" wrapText="1"/>
    </xf>
    <xf numFmtId="3" fontId="28" fillId="0" borderId="148" xfId="0" applyNumberFormat="1" applyFont="1" applyFill="1" applyBorder="1" applyAlignment="1">
      <alignment vertical="center" wrapText="1"/>
    </xf>
    <xf numFmtId="3" fontId="28" fillId="0" borderId="146" xfId="0" applyNumberFormat="1" applyFont="1" applyFill="1" applyBorder="1" applyAlignment="1">
      <alignment vertical="center" wrapText="1"/>
    </xf>
    <xf numFmtId="3" fontId="21" fillId="0" borderId="116" xfId="0" applyNumberFormat="1" applyFont="1" applyFill="1" applyBorder="1" applyAlignment="1">
      <alignment vertical="center" wrapText="1"/>
    </xf>
    <xf numFmtId="2" fontId="21" fillId="0" borderId="0" xfId="0" applyNumberFormat="1" applyFont="1" applyFill="1" applyAlignment="1">
      <alignment vertical="center" wrapText="1"/>
    </xf>
    <xf numFmtId="166" fontId="21" fillId="0" borderId="0" xfId="0" applyNumberFormat="1" applyFont="1" applyFill="1" applyBorder="1" applyAlignment="1">
      <alignment vertical="center" wrapText="1"/>
    </xf>
    <xf numFmtId="10" fontId="21" fillId="0" borderId="0" xfId="89" applyNumberFormat="1" applyFont="1" applyFill="1" applyAlignment="1">
      <alignment vertical="center" wrapText="1"/>
    </xf>
    <xf numFmtId="167" fontId="21" fillId="0" borderId="0" xfId="0" applyNumberFormat="1" applyFont="1" applyFill="1" applyAlignment="1">
      <alignment vertical="center" wrapText="1"/>
    </xf>
    <xf numFmtId="166" fontId="27" fillId="0" borderId="0" xfId="0" applyNumberFormat="1" applyFont="1" applyFill="1" applyBorder="1" applyAlignment="1">
      <alignment vertical="center" wrapText="1"/>
    </xf>
    <xf numFmtId="3" fontId="21" fillId="0" borderId="0" xfId="0" applyNumberFormat="1" applyFont="1" applyFill="1" applyBorder="1" applyAlignment="1" applyProtection="1">
      <alignment horizontal="right" vertical="center"/>
      <protection hidden="1"/>
    </xf>
    <xf numFmtId="4" fontId="21" fillId="0" borderId="0" xfId="0" applyNumberFormat="1" applyFont="1" applyFill="1" applyAlignment="1">
      <alignment vertical="center" wrapText="1"/>
    </xf>
    <xf numFmtId="3" fontId="28" fillId="0" borderId="169" xfId="0" applyNumberFormat="1" applyFont="1" applyFill="1" applyBorder="1" applyAlignment="1">
      <alignment vertical="center" wrapText="1"/>
    </xf>
    <xf numFmtId="3" fontId="21" fillId="0" borderId="118" xfId="54" applyNumberFormat="1" applyFont="1" applyFill="1" applyBorder="1"/>
    <xf numFmtId="3" fontId="21" fillId="0" borderId="72" xfId="54" applyNumberFormat="1" applyFont="1" applyFill="1" applyBorder="1"/>
    <xf numFmtId="3" fontId="29" fillId="0" borderId="72" xfId="54" applyNumberFormat="1" applyFont="1" applyFill="1" applyBorder="1"/>
    <xf numFmtId="3" fontId="21" fillId="0" borderId="134" xfId="54" applyNumberFormat="1" applyFont="1" applyFill="1" applyBorder="1"/>
    <xf numFmtId="3" fontId="21" fillId="0" borderId="34" xfId="0" applyNumberFormat="1" applyFont="1" applyFill="1" applyBorder="1"/>
    <xf numFmtId="3" fontId="21" fillId="0" borderId="53" xfId="0" applyNumberFormat="1" applyFont="1" applyFill="1" applyBorder="1"/>
    <xf numFmtId="3" fontId="28" fillId="0" borderId="0" xfId="0" applyNumberFormat="1" applyFont="1" applyFill="1" applyBorder="1" applyAlignment="1">
      <alignment vertical="center"/>
    </xf>
    <xf numFmtId="3" fontId="29" fillId="0" borderId="134" xfId="54" applyNumberFormat="1" applyFont="1" applyFill="1" applyBorder="1"/>
    <xf numFmtId="3" fontId="21" fillId="0" borderId="36" xfId="0" applyNumberFormat="1" applyFont="1" applyFill="1" applyBorder="1"/>
    <xf numFmtId="3" fontId="28" fillId="0" borderId="138" xfId="54" applyNumberFormat="1" applyFont="1" applyFill="1" applyBorder="1" applyAlignment="1">
      <alignment vertical="center"/>
    </xf>
    <xf numFmtId="3" fontId="28" fillId="0" borderId="138" xfId="54" applyNumberFormat="1" applyFont="1" applyFill="1" applyBorder="1"/>
    <xf numFmtId="3" fontId="21" fillId="0" borderId="142" xfId="54" applyNumberFormat="1" applyFont="1" applyFill="1" applyBorder="1"/>
    <xf numFmtId="3" fontId="28" fillId="0" borderId="35" xfId="54" applyNumberFormat="1" applyFont="1" applyFill="1" applyBorder="1"/>
    <xf numFmtId="3" fontId="28" fillId="0" borderId="171" xfId="54" applyNumberFormat="1" applyFont="1" applyFill="1" applyBorder="1"/>
    <xf numFmtId="3" fontId="28" fillId="0" borderId="63" xfId="54" applyNumberFormat="1" applyFont="1" applyFill="1" applyBorder="1"/>
    <xf numFmtId="0" fontId="21" fillId="0" borderId="19" xfId="0" applyFont="1" applyFill="1" applyBorder="1" applyAlignment="1">
      <alignment horizontal="left" wrapText="1" indent="4"/>
    </xf>
    <xf numFmtId="0" fontId="21" fillId="0" borderId="66" xfId="0" applyFont="1" applyBorder="1" applyAlignment="1">
      <alignment horizontal="left" indent="6"/>
    </xf>
    <xf numFmtId="3" fontId="28" fillId="0" borderId="27" xfId="54" applyNumberFormat="1" applyFont="1" applyFill="1" applyBorder="1" applyAlignment="1">
      <alignment horizontal="right"/>
    </xf>
    <xf numFmtId="3" fontId="28" fillId="0" borderId="98" xfId="54" applyNumberFormat="1" applyFont="1" applyFill="1" applyBorder="1" applyAlignment="1">
      <alignment horizontal="right"/>
    </xf>
    <xf numFmtId="3" fontId="28" fillId="0" borderId="26" xfId="54" applyNumberFormat="1" applyFont="1" applyFill="1" applyBorder="1" applyAlignment="1">
      <alignment horizontal="right"/>
    </xf>
    <xf numFmtId="3" fontId="28" fillId="0" borderId="59" xfId="54" applyNumberFormat="1" applyFont="1" applyFill="1" applyBorder="1" applyAlignment="1">
      <alignment horizontal="right"/>
    </xf>
    <xf numFmtId="10" fontId="21" fillId="0" borderId="0" xfId="89" applyNumberFormat="1" applyFont="1" applyFill="1" applyBorder="1"/>
    <xf numFmtId="9" fontId="21" fillId="0" borderId="0" xfId="89" applyFont="1" applyFill="1" applyBorder="1"/>
    <xf numFmtId="3" fontId="29" fillId="0" borderId="24" xfId="54" applyNumberFormat="1" applyFont="1" applyFill="1" applyBorder="1" applyAlignment="1">
      <alignment horizontal="right"/>
    </xf>
    <xf numFmtId="3" fontId="29" fillId="0" borderId="33" xfId="54" applyNumberFormat="1" applyFont="1" applyFill="1" applyBorder="1" applyAlignment="1">
      <alignment horizontal="right"/>
    </xf>
    <xf numFmtId="3" fontId="29" fillId="0" borderId="17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wrapText="1"/>
    </xf>
    <xf numFmtId="3" fontId="29" fillId="0" borderId="21" xfId="54" applyNumberFormat="1" applyFont="1" applyFill="1" applyBorder="1" applyAlignment="1">
      <alignment horizontal="right"/>
    </xf>
    <xf numFmtId="3" fontId="29" fillId="0" borderId="34" xfId="54" applyNumberFormat="1" applyFont="1" applyFill="1" applyBorder="1" applyAlignment="1">
      <alignment horizontal="right"/>
    </xf>
    <xf numFmtId="3" fontId="29" fillId="0" borderId="53" xfId="54" applyNumberFormat="1" applyFont="1" applyFill="1" applyBorder="1" applyAlignment="1">
      <alignment horizontal="right"/>
    </xf>
    <xf numFmtId="3" fontId="29" fillId="0" borderId="0" xfId="0" applyNumberFormat="1" applyFont="1" applyFill="1" applyBorder="1" applyAlignment="1">
      <alignment vertical="center" wrapText="1"/>
    </xf>
    <xf numFmtId="3" fontId="29" fillId="0" borderId="34" xfId="0" applyNumberFormat="1" applyFont="1" applyFill="1" applyBorder="1" applyAlignment="1">
      <alignment horizontal="right"/>
    </xf>
    <xf numFmtId="3" fontId="29" fillId="0" borderId="34" xfId="0" applyNumberFormat="1" applyFont="1" applyFill="1" applyBorder="1" applyAlignment="1">
      <alignment wrapText="1"/>
    </xf>
    <xf numFmtId="3" fontId="29" fillId="0" borderId="36" xfId="54" applyNumberFormat="1" applyFont="1" applyFill="1" applyBorder="1" applyAlignment="1">
      <alignment horizontal="right"/>
    </xf>
    <xf numFmtId="3" fontId="29" fillId="0" borderId="36" xfId="0" applyNumberFormat="1" applyFont="1" applyFill="1" applyBorder="1" applyAlignment="1">
      <alignment wrapText="1"/>
    </xf>
    <xf numFmtId="3" fontId="29" fillId="0" borderId="33" xfId="0" applyNumberFormat="1" applyFont="1" applyFill="1" applyBorder="1" applyAlignment="1">
      <alignment wrapText="1"/>
    </xf>
    <xf numFmtId="3" fontId="28" fillId="0" borderId="23" xfId="54" applyNumberFormat="1" applyFont="1" applyFill="1" applyBorder="1" applyAlignment="1">
      <alignment horizontal="right"/>
    </xf>
    <xf numFmtId="3" fontId="28" fillId="0" borderId="35" xfId="54" applyNumberFormat="1" applyFont="1" applyFill="1" applyBorder="1" applyAlignment="1">
      <alignment horizontal="right"/>
    </xf>
    <xf numFmtId="3" fontId="28" fillId="0" borderId="15" xfId="54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horizontal="right"/>
    </xf>
    <xf numFmtId="3" fontId="28" fillId="0" borderId="35" xfId="0" applyNumberFormat="1" applyFont="1" applyFill="1" applyBorder="1" applyAlignment="1">
      <alignment wrapText="1"/>
    </xf>
    <xf numFmtId="0" fontId="28" fillId="0" borderId="0" xfId="0" applyFont="1" applyFill="1" applyAlignment="1">
      <alignment wrapText="1"/>
    </xf>
    <xf numFmtId="3" fontId="28" fillId="0" borderId="0" xfId="54" applyNumberFormat="1" applyFont="1" applyFill="1" applyAlignment="1">
      <alignment wrapText="1"/>
    </xf>
    <xf numFmtId="168" fontId="28" fillId="0" borderId="0" xfId="54" applyNumberFormat="1" applyFont="1" applyFill="1" applyAlignment="1">
      <alignment wrapText="1"/>
    </xf>
    <xf numFmtId="3" fontId="28" fillId="0" borderId="0" xfId="0" applyNumberFormat="1" applyFont="1" applyFill="1" applyAlignment="1">
      <alignment wrapText="1"/>
    </xf>
    <xf numFmtId="3" fontId="28" fillId="0" borderId="0" xfId="54" applyNumberFormat="1" applyFont="1" applyFill="1" applyBorder="1" applyAlignment="1">
      <alignment horizontal="center" vertical="center" wrapText="1"/>
    </xf>
    <xf numFmtId="3" fontId="29" fillId="0" borderId="0" xfId="54" applyNumberFormat="1" applyFont="1" applyFill="1" applyBorder="1"/>
    <xf numFmtId="3" fontId="39" fillId="0" borderId="0" xfId="54" applyNumberFormat="1" applyFont="1" applyFill="1" applyBorder="1"/>
    <xf numFmtId="3" fontId="28" fillId="0" borderId="0" xfId="54" applyNumberFormat="1" applyFont="1" applyFill="1" applyBorder="1"/>
    <xf numFmtId="3" fontId="28" fillId="0" borderId="30" xfId="0" applyNumberFormat="1" applyFont="1" applyFill="1" applyBorder="1" applyAlignment="1">
      <alignment vertical="center" wrapText="1"/>
    </xf>
    <xf numFmtId="3" fontId="28" fillId="0" borderId="0" xfId="0" applyNumberFormat="1" applyFont="1" applyFill="1" applyBorder="1" applyAlignment="1">
      <alignment vertical="center" wrapText="1"/>
    </xf>
    <xf numFmtId="3" fontId="29" fillId="0" borderId="150" xfId="0" applyNumberFormat="1" applyFont="1" applyFill="1" applyBorder="1" applyAlignment="1">
      <alignment wrapText="1"/>
    </xf>
    <xf numFmtId="0" fontId="21" fillId="0" borderId="0" xfId="0" applyFont="1" applyFill="1" applyBorder="1" applyAlignment="1"/>
    <xf numFmtId="0" fontId="29" fillId="0" borderId="67" xfId="0" applyFont="1" applyFill="1" applyBorder="1" applyAlignment="1">
      <alignment horizontal="left" vertical="center" wrapText="1"/>
    </xf>
    <xf numFmtId="0" fontId="29" fillId="0" borderId="66" xfId="0" applyFont="1" applyFill="1" applyBorder="1" applyAlignment="1">
      <alignment horizontal="left" vertical="center" wrapText="1"/>
    </xf>
    <xf numFmtId="0" fontId="21" fillId="0" borderId="42" xfId="0" applyFont="1" applyFill="1" applyBorder="1" applyAlignment="1">
      <alignment horizontal="left" vertical="center" wrapText="1"/>
    </xf>
    <xf numFmtId="2" fontId="21" fillId="0" borderId="0" xfId="0" applyNumberFormat="1" applyFont="1" applyFill="1" applyBorder="1" applyAlignment="1">
      <alignment vertical="center" wrapText="1"/>
    </xf>
    <xf numFmtId="0" fontId="40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29" fillId="0" borderId="83" xfId="0" applyFont="1" applyFill="1" applyBorder="1" applyAlignment="1">
      <alignment horizontal="left" vertical="center" wrapText="1"/>
    </xf>
    <xf numFmtId="0" fontId="29" fillId="0" borderId="85" xfId="0" applyFont="1" applyFill="1" applyBorder="1" applyAlignment="1">
      <alignment horizontal="left" vertical="center" wrapText="1"/>
    </xf>
    <xf numFmtId="0" fontId="36" fillId="0" borderId="82" xfId="75" applyFont="1" applyFill="1" applyBorder="1" applyAlignment="1">
      <alignment horizontal="left" vertical="center" wrapText="1"/>
    </xf>
    <xf numFmtId="0" fontId="21" fillId="0" borderId="48" xfId="75" applyFont="1" applyFill="1" applyBorder="1" applyAlignment="1">
      <alignment horizontal="left" vertical="center" wrapText="1"/>
    </xf>
    <xf numFmtId="0" fontId="38" fillId="0" borderId="82" xfId="75" applyFont="1" applyFill="1" applyBorder="1" applyAlignment="1">
      <alignment horizontal="left" vertical="center" wrapText="1"/>
    </xf>
    <xf numFmtId="0" fontId="29" fillId="0" borderId="48" xfId="75" applyFont="1" applyFill="1" applyBorder="1" applyAlignment="1">
      <alignment horizontal="left" vertical="center" wrapText="1"/>
    </xf>
    <xf numFmtId="0" fontId="38" fillId="0" borderId="61" xfId="75" applyFont="1" applyFill="1" applyBorder="1" applyAlignment="1">
      <alignment horizontal="left" vertical="center" wrapText="1"/>
    </xf>
    <xf numFmtId="0" fontId="29" fillId="0" borderId="168" xfId="75" applyFont="1" applyFill="1" applyBorder="1" applyAlignment="1">
      <alignment horizontal="left" vertical="center" wrapText="1"/>
    </xf>
    <xf numFmtId="10" fontId="21" fillId="0" borderId="0" xfId="0" applyNumberFormat="1" applyFont="1" applyFill="1" applyAlignment="1">
      <alignment vertical="center" wrapText="1"/>
    </xf>
    <xf numFmtId="0" fontId="28" fillId="29" borderId="22" xfId="0" applyFont="1" applyFill="1" applyBorder="1" applyAlignment="1">
      <alignment horizontal="left" vertical="center" wrapText="1"/>
    </xf>
    <xf numFmtId="0" fontId="28" fillId="29" borderId="86" xfId="0" applyFont="1" applyFill="1" applyBorder="1" applyAlignment="1">
      <alignment horizontal="left" vertical="center" wrapText="1"/>
    </xf>
    <xf numFmtId="3" fontId="28" fillId="29" borderId="23" xfId="0" applyNumberFormat="1" applyFont="1" applyFill="1" applyBorder="1" applyAlignment="1">
      <alignment vertical="center" wrapText="1"/>
    </xf>
    <xf numFmtId="3" fontId="28" fillId="29" borderId="35" xfId="54" applyNumberFormat="1" applyFont="1" applyFill="1" applyBorder="1" applyAlignment="1">
      <alignment horizontal="right"/>
    </xf>
    <xf numFmtId="3" fontId="28" fillId="29" borderId="35" xfId="0" applyNumberFormat="1" applyFont="1" applyFill="1" applyBorder="1" applyAlignment="1">
      <alignment wrapText="1"/>
    </xf>
    <xf numFmtId="0" fontId="37" fillId="29" borderId="91" xfId="0" applyFont="1" applyFill="1" applyBorder="1" applyAlignment="1">
      <alignment horizontal="left" vertical="center" wrapText="1"/>
    </xf>
    <xf numFmtId="0" fontId="28" fillId="29" borderId="49" xfId="0" applyFont="1" applyFill="1" applyBorder="1" applyAlignment="1">
      <alignment vertical="center" wrapText="1"/>
    </xf>
    <xf numFmtId="3" fontId="28" fillId="29" borderId="27" xfId="0" applyNumberFormat="1" applyFont="1" applyFill="1" applyBorder="1" applyAlignment="1">
      <alignment vertical="center" wrapText="1"/>
    </xf>
    <xf numFmtId="3" fontId="28" fillId="29" borderId="34" xfId="0" applyNumberFormat="1" applyFont="1" applyFill="1" applyBorder="1" applyAlignment="1">
      <alignment wrapText="1"/>
    </xf>
    <xf numFmtId="3" fontId="21" fillId="0" borderId="173" xfId="0" applyNumberFormat="1" applyFont="1" applyFill="1" applyBorder="1"/>
    <xf numFmtId="0" fontId="21" fillId="0" borderId="174" xfId="0" applyFont="1" applyFill="1" applyBorder="1"/>
    <xf numFmtId="3" fontId="21" fillId="0" borderId="21" xfId="0" applyNumberFormat="1" applyFont="1" applyFill="1" applyBorder="1"/>
    <xf numFmtId="0" fontId="28" fillId="0" borderId="29" xfId="0" applyFont="1" applyFill="1" applyBorder="1" applyAlignment="1">
      <alignment vertical="center"/>
    </xf>
    <xf numFmtId="3" fontId="28" fillId="0" borderId="175" xfId="0" applyNumberFormat="1" applyFont="1" applyFill="1" applyBorder="1" applyAlignment="1">
      <alignment vertical="center"/>
    </xf>
    <xf numFmtId="3" fontId="28" fillId="0" borderId="165" xfId="0" applyNumberFormat="1" applyFont="1" applyFill="1" applyBorder="1" applyAlignment="1">
      <alignment vertical="center"/>
    </xf>
    <xf numFmtId="0" fontId="28" fillId="0" borderId="176" xfId="0" applyFont="1" applyFill="1" applyBorder="1" applyAlignment="1">
      <alignment vertical="center"/>
    </xf>
    <xf numFmtId="3" fontId="28" fillId="0" borderId="79" xfId="0" applyNumberFormat="1" applyFont="1" applyFill="1" applyBorder="1" applyAlignment="1">
      <alignment vertical="center"/>
    </xf>
    <xf numFmtId="3" fontId="28" fillId="0" borderId="177" xfId="0" applyNumberFormat="1" applyFont="1" applyFill="1" applyBorder="1" applyAlignment="1">
      <alignment vertical="center"/>
    </xf>
    <xf numFmtId="3" fontId="28" fillId="0" borderId="172" xfId="0" applyNumberFormat="1" applyFont="1" applyFill="1" applyBorder="1" applyAlignment="1">
      <alignment vertical="center"/>
    </xf>
    <xf numFmtId="3" fontId="28" fillId="0" borderId="178" xfId="0" applyNumberFormat="1" applyFont="1" applyFill="1" applyBorder="1" applyAlignment="1">
      <alignment vertical="center"/>
    </xf>
    <xf numFmtId="3" fontId="21" fillId="0" borderId="173" xfId="0" applyNumberFormat="1" applyFont="1" applyFill="1" applyBorder="1" applyAlignment="1"/>
    <xf numFmtId="3" fontId="21" fillId="0" borderId="142" xfId="0" applyNumberFormat="1" applyFont="1" applyFill="1" applyBorder="1" applyAlignment="1"/>
    <xf numFmtId="3" fontId="21" fillId="0" borderId="98" xfId="0" applyNumberFormat="1" applyFont="1" applyFill="1" applyBorder="1" applyAlignment="1"/>
    <xf numFmtId="3" fontId="21" fillId="0" borderId="143" xfId="0" applyNumberFormat="1" applyFont="1" applyFill="1" applyBorder="1" applyAlignment="1"/>
    <xf numFmtId="9" fontId="28" fillId="0" borderId="107" xfId="0" applyNumberFormat="1" applyFont="1" applyBorder="1" applyAlignment="1">
      <alignment horizontal="center" vertical="center" wrapText="1"/>
    </xf>
    <xf numFmtId="9" fontId="21" fillId="0" borderId="83" xfId="0" applyNumberFormat="1" applyFont="1" applyBorder="1"/>
    <xf numFmtId="9" fontId="21" fillId="0" borderId="85" xfId="0" applyNumberFormat="1" applyFont="1" applyBorder="1"/>
    <xf numFmtId="9" fontId="21" fillId="0" borderId="88" xfId="0" applyNumberFormat="1" applyFont="1" applyBorder="1"/>
    <xf numFmtId="0" fontId="28" fillId="0" borderId="108" xfId="0" applyFont="1" applyBorder="1" applyAlignment="1">
      <alignment horizontal="center" vertical="center"/>
    </xf>
    <xf numFmtId="0" fontId="21" fillId="0" borderId="90" xfId="0" applyFont="1" applyBorder="1"/>
    <xf numFmtId="0" fontId="21" fillId="0" borderId="82" xfId="0" applyFont="1" applyBorder="1"/>
    <xf numFmtId="0" fontId="21" fillId="0" borderId="82" xfId="0" applyFont="1" applyFill="1" applyBorder="1"/>
    <xf numFmtId="0" fontId="35" fillId="27" borderId="91" xfId="0" applyFont="1" applyFill="1" applyBorder="1"/>
    <xf numFmtId="0" fontId="28" fillId="0" borderId="39" xfId="0" applyFont="1" applyBorder="1" applyAlignment="1">
      <alignment vertical="center"/>
    </xf>
    <xf numFmtId="0" fontId="28" fillId="0" borderId="62" xfId="0" applyFont="1" applyBorder="1" applyAlignment="1">
      <alignment vertical="center"/>
    </xf>
    <xf numFmtId="0" fontId="21" fillId="0" borderId="91" xfId="0" applyFont="1" applyBorder="1"/>
    <xf numFmtId="0" fontId="28" fillId="0" borderId="92" xfId="0" applyFont="1" applyBorder="1" applyAlignment="1">
      <alignment vertical="center"/>
    </xf>
    <xf numFmtId="3" fontId="28" fillId="28" borderId="65" xfId="0" applyNumberFormat="1" applyFont="1" applyFill="1" applyBorder="1" applyAlignment="1">
      <alignment horizontal="center" vertical="center"/>
    </xf>
    <xf numFmtId="166" fontId="21" fillId="0" borderId="84" xfId="0" applyNumberFormat="1" applyFont="1" applyBorder="1"/>
    <xf numFmtId="166" fontId="21" fillId="0" borderId="83" xfId="0" applyNumberFormat="1" applyFont="1" applyBorder="1"/>
    <xf numFmtId="166" fontId="21" fillId="0" borderId="85" xfId="0" applyNumberFormat="1" applyFont="1" applyBorder="1"/>
    <xf numFmtId="166" fontId="28" fillId="0" borderId="86" xfId="0" applyNumberFormat="1" applyFont="1" applyBorder="1"/>
    <xf numFmtId="166" fontId="21" fillId="0" borderId="88" xfId="0" applyNumberFormat="1" applyFont="1" applyBorder="1"/>
    <xf numFmtId="166" fontId="28" fillId="0" borderId="180" xfId="0" applyNumberFormat="1" applyFont="1" applyBorder="1"/>
    <xf numFmtId="166" fontId="21" fillId="0" borderId="52" xfId="0" applyNumberFormat="1" applyFont="1" applyBorder="1"/>
    <xf numFmtId="166" fontId="28" fillId="0" borderId="38" xfId="0" applyNumberFormat="1" applyFont="1" applyBorder="1"/>
    <xf numFmtId="3" fontId="21" fillId="0" borderId="80" xfId="54" applyNumberFormat="1" applyFont="1" applyFill="1" applyBorder="1"/>
    <xf numFmtId="3" fontId="21" fillId="0" borderId="135" xfId="0" applyNumberFormat="1" applyFont="1" applyFill="1" applyBorder="1"/>
    <xf numFmtId="3" fontId="21" fillId="0" borderId="119" xfId="0" applyNumberFormat="1" applyFont="1" applyFill="1" applyBorder="1"/>
    <xf numFmtId="3" fontId="29" fillId="0" borderId="80" xfId="54" applyNumberFormat="1" applyFont="1" applyFill="1" applyBorder="1"/>
    <xf numFmtId="3" fontId="28" fillId="0" borderId="139" xfId="54" applyNumberFormat="1" applyFont="1" applyFill="1" applyBorder="1"/>
    <xf numFmtId="165" fontId="21" fillId="0" borderId="0" xfId="54" applyNumberFormat="1" applyFont="1" applyFill="1" applyBorder="1"/>
    <xf numFmtId="166" fontId="21" fillId="0" borderId="50" xfId="54" applyNumberFormat="1" applyFont="1" applyFill="1" applyBorder="1"/>
    <xf numFmtId="0" fontId="28" fillId="0" borderId="0" xfId="0" applyFont="1" applyFill="1"/>
    <xf numFmtId="0" fontId="21" fillId="0" borderId="39" xfId="0" applyFont="1" applyFill="1" applyBorder="1"/>
    <xf numFmtId="0" fontId="28" fillId="0" borderId="39" xfId="0" applyFont="1" applyFill="1" applyBorder="1" applyAlignment="1">
      <alignment horizontal="center" vertical="center" wrapText="1"/>
    </xf>
    <xf numFmtId="0" fontId="28" fillId="0" borderId="40" xfId="0" applyFont="1" applyFill="1" applyBorder="1" applyAlignment="1">
      <alignment horizontal="center" vertical="center" wrapText="1"/>
    </xf>
    <xf numFmtId="0" fontId="28" fillId="0" borderId="41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horizontal="left" vertical="center"/>
    </xf>
    <xf numFmtId="0" fontId="33" fillId="0" borderId="13" xfId="0" applyFont="1" applyFill="1" applyBorder="1" applyAlignment="1">
      <alignment horizontal="left" vertical="center"/>
    </xf>
    <xf numFmtId="0" fontId="32" fillId="0" borderId="13" xfId="0" applyFont="1" applyFill="1" applyBorder="1" applyAlignment="1">
      <alignment horizontal="left" vertical="center"/>
    </xf>
    <xf numFmtId="0" fontId="26" fillId="0" borderId="13" xfId="0" applyFont="1" applyFill="1" applyBorder="1" applyAlignment="1">
      <alignment vertical="center"/>
    </xf>
    <xf numFmtId="0" fontId="33" fillId="0" borderId="184" xfId="0" applyFont="1" applyFill="1" applyBorder="1" applyAlignment="1">
      <alignment vertical="center"/>
    </xf>
    <xf numFmtId="0" fontId="32" fillId="0" borderId="25" xfId="0" applyFont="1" applyFill="1" applyBorder="1" applyAlignment="1">
      <alignment vertical="center"/>
    </xf>
    <xf numFmtId="164" fontId="26" fillId="0" borderId="185" xfId="0" applyNumberFormat="1" applyFont="1" applyFill="1" applyBorder="1" applyAlignment="1">
      <alignment horizontal="center" vertical="center" wrapText="1"/>
    </xf>
    <xf numFmtId="164" fontId="32" fillId="0" borderId="186" xfId="0" applyNumberFormat="1" applyFont="1" applyFill="1" applyBorder="1" applyAlignment="1">
      <alignment horizontal="center" vertical="center" wrapText="1"/>
    </xf>
    <xf numFmtId="164" fontId="26" fillId="0" borderId="187" xfId="0" applyNumberFormat="1" applyFont="1" applyFill="1" applyBorder="1" applyAlignment="1">
      <alignment vertical="center" wrapText="1"/>
    </xf>
    <xf numFmtId="164" fontId="32" fillId="0" borderId="187" xfId="0" applyNumberFormat="1" applyFont="1" applyFill="1" applyBorder="1" applyAlignment="1">
      <alignment vertical="center" wrapText="1"/>
    </xf>
    <xf numFmtId="164" fontId="32" fillId="0" borderId="188" xfId="0" applyNumberFormat="1" applyFont="1" applyFill="1" applyBorder="1" applyAlignment="1">
      <alignment vertical="center"/>
    </xf>
    <xf numFmtId="164" fontId="26" fillId="0" borderId="40" xfId="0" applyNumberFormat="1" applyFont="1" applyFill="1" applyBorder="1" applyAlignment="1">
      <alignment horizontal="center" vertical="center" wrapText="1"/>
    </xf>
    <xf numFmtId="164" fontId="32" fillId="0" borderId="51" xfId="0" applyNumberFormat="1" applyFont="1" applyFill="1" applyBorder="1" applyAlignment="1">
      <alignment horizontal="center" vertical="center" wrapText="1"/>
    </xf>
    <xf numFmtId="164" fontId="26" fillId="0" borderId="67" xfId="0" applyNumberFormat="1" applyFont="1" applyFill="1" applyBorder="1" applyAlignment="1">
      <alignment vertical="center" wrapText="1"/>
    </xf>
    <xf numFmtId="164" fontId="33" fillId="0" borderId="67" xfId="0" applyNumberFormat="1" applyFont="1" applyFill="1" applyBorder="1" applyAlignment="1">
      <alignment vertical="center" wrapText="1"/>
    </xf>
    <xf numFmtId="164" fontId="32" fillId="0" borderId="67" xfId="0" applyNumberFormat="1" applyFont="1" applyFill="1" applyBorder="1" applyAlignment="1">
      <alignment vertical="center" wrapText="1"/>
    </xf>
    <xf numFmtId="164" fontId="26" fillId="0" borderId="67" xfId="0" applyNumberFormat="1" applyFont="1" applyFill="1" applyBorder="1" applyAlignment="1">
      <alignment vertical="center"/>
    </xf>
    <xf numFmtId="164" fontId="33" fillId="0" borderId="189" xfId="0" applyNumberFormat="1" applyFont="1" applyFill="1" applyBorder="1" applyAlignment="1">
      <alignment vertical="center"/>
    </xf>
    <xf numFmtId="164" fontId="32" fillId="0" borderId="37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3" fontId="21" fillId="0" borderId="96" xfId="0" applyNumberFormat="1" applyFont="1" applyFill="1" applyBorder="1" applyAlignment="1">
      <alignment vertical="center" wrapText="1"/>
    </xf>
    <xf numFmtId="3" fontId="32" fillId="0" borderId="0" xfId="0" applyNumberFormat="1" applyFont="1" applyFill="1" applyBorder="1" applyAlignment="1">
      <alignment horizontal="right" vertical="center"/>
    </xf>
    <xf numFmtId="4" fontId="28" fillId="0" borderId="0" xfId="0" applyNumberFormat="1" applyFont="1" applyFill="1"/>
    <xf numFmtId="0" fontId="29" fillId="0" borderId="91" xfId="0" applyFont="1" applyFill="1" applyBorder="1" applyAlignment="1">
      <alignment horizontal="left" vertical="center" wrapText="1"/>
    </xf>
    <xf numFmtId="3" fontId="29" fillId="0" borderId="134" xfId="0" applyNumberFormat="1" applyFont="1" applyFill="1" applyBorder="1" applyAlignment="1">
      <alignment vertical="center" wrapText="1"/>
    </xf>
    <xf numFmtId="3" fontId="29" fillId="0" borderId="136" xfId="0" applyNumberFormat="1" applyFont="1" applyFill="1" applyBorder="1" applyAlignment="1">
      <alignment vertical="center" wrapText="1"/>
    </xf>
    <xf numFmtId="3" fontId="29" fillId="0" borderId="137" xfId="0" applyNumberFormat="1" applyFont="1" applyFill="1" applyBorder="1" applyAlignment="1">
      <alignment vertical="center" wrapText="1"/>
    </xf>
    <xf numFmtId="3" fontId="28" fillId="0" borderId="190" xfId="0" applyNumberFormat="1" applyFont="1" applyFill="1" applyBorder="1" applyAlignment="1">
      <alignment vertical="center" wrapText="1"/>
    </xf>
    <xf numFmtId="3" fontId="28" fillId="0" borderId="171" xfId="0" applyNumberFormat="1" applyFont="1" applyFill="1" applyBorder="1" applyAlignment="1">
      <alignment vertical="center" wrapText="1"/>
    </xf>
    <xf numFmtId="164" fontId="32" fillId="0" borderId="47" xfId="0" applyNumberFormat="1" applyFont="1" applyFill="1" applyBorder="1" applyAlignment="1">
      <alignment horizontal="center" vertical="center" wrapText="1"/>
    </xf>
    <xf numFmtId="164" fontId="32" fillId="0" borderId="48" xfId="0" applyNumberFormat="1" applyFont="1" applyFill="1" applyBorder="1" applyAlignment="1">
      <alignment vertical="center" wrapText="1"/>
    </xf>
    <xf numFmtId="164" fontId="33" fillId="0" borderId="48" xfId="0" applyNumberFormat="1" applyFont="1" applyFill="1" applyBorder="1" applyAlignment="1">
      <alignment vertical="center" wrapText="1"/>
    </xf>
    <xf numFmtId="0" fontId="26" fillId="0" borderId="0" xfId="0" applyFont="1" applyFill="1" applyBorder="1"/>
    <xf numFmtId="164" fontId="26" fillId="0" borderId="86" xfId="0" applyNumberFormat="1" applyFont="1" applyFill="1" applyBorder="1" applyAlignment="1">
      <alignment horizontal="center" vertical="center" wrapText="1"/>
    </xf>
    <xf numFmtId="164" fontId="26" fillId="0" borderId="83" xfId="0" applyNumberFormat="1" applyFont="1" applyFill="1" applyBorder="1" applyAlignment="1">
      <alignment vertical="center"/>
    </xf>
    <xf numFmtId="164" fontId="33" fillId="0" borderId="191" xfId="0" applyNumberFormat="1" applyFont="1" applyFill="1" applyBorder="1" applyAlignment="1">
      <alignment vertical="center"/>
    </xf>
    <xf numFmtId="164" fontId="32" fillId="0" borderId="180" xfId="0" applyNumberFormat="1" applyFont="1" applyFill="1" applyBorder="1" applyAlignment="1">
      <alignment vertical="center"/>
    </xf>
    <xf numFmtId="164" fontId="26" fillId="0" borderId="39" xfId="0" applyNumberFormat="1" applyFont="1" applyFill="1" applyBorder="1" applyAlignment="1">
      <alignment horizontal="center" vertical="center" wrapText="1"/>
    </xf>
    <xf numFmtId="164" fontId="32" fillId="0" borderId="90" xfId="0" applyNumberFormat="1" applyFont="1" applyFill="1" applyBorder="1" applyAlignment="1">
      <alignment horizontal="center" vertical="center" wrapText="1"/>
    </xf>
    <xf numFmtId="164" fontId="32" fillId="0" borderId="82" xfId="0" applyNumberFormat="1" applyFont="1" applyFill="1" applyBorder="1" applyAlignment="1">
      <alignment vertical="center" wrapText="1"/>
    </xf>
    <xf numFmtId="164" fontId="32" fillId="0" borderId="65" xfId="0" applyNumberFormat="1" applyFont="1" applyFill="1" applyBorder="1" applyAlignment="1">
      <alignment vertical="center"/>
    </xf>
    <xf numFmtId="164" fontId="26" fillId="0" borderId="82" xfId="0" applyNumberFormat="1" applyFont="1" applyFill="1" applyBorder="1" applyAlignment="1">
      <alignment vertical="center" wrapText="1"/>
    </xf>
    <xf numFmtId="3" fontId="28" fillId="29" borderId="35" xfId="0" applyNumberFormat="1" applyFont="1" applyFill="1" applyBorder="1" applyAlignment="1">
      <alignment vertical="center" wrapText="1"/>
    </xf>
    <xf numFmtId="3" fontId="28" fillId="29" borderId="98" xfId="0" applyNumberFormat="1" applyFont="1" applyFill="1" applyBorder="1" applyAlignment="1">
      <alignment vertical="center" wrapText="1"/>
    </xf>
    <xf numFmtId="3" fontId="28" fillId="29" borderId="98" xfId="54" applyNumberFormat="1" applyFont="1" applyFill="1" applyBorder="1" applyAlignment="1">
      <alignment horizontal="right"/>
    </xf>
    <xf numFmtId="3" fontId="28" fillId="29" borderId="34" xfId="54" applyNumberFormat="1" applyFont="1" applyFill="1" applyBorder="1" applyAlignment="1">
      <alignment horizontal="right"/>
    </xf>
    <xf numFmtId="166" fontId="28" fillId="0" borderId="15" xfId="89" applyNumberFormat="1" applyFont="1" applyFill="1" applyBorder="1" applyAlignment="1">
      <alignment horizontal="center" vertical="center" wrapText="1"/>
    </xf>
    <xf numFmtId="166" fontId="21" fillId="0" borderId="75" xfId="89" applyNumberFormat="1" applyFont="1" applyFill="1" applyBorder="1" applyAlignment="1">
      <alignment horizontal="right"/>
    </xf>
    <xf numFmtId="166" fontId="21" fillId="0" borderId="17" xfId="89" applyNumberFormat="1" applyFont="1" applyFill="1" applyBorder="1" applyAlignment="1">
      <alignment horizontal="right"/>
    </xf>
    <xf numFmtId="166" fontId="29" fillId="0" borderId="17" xfId="89" applyNumberFormat="1" applyFont="1" applyFill="1" applyBorder="1" applyAlignment="1">
      <alignment horizontal="right"/>
    </xf>
    <xf numFmtId="166" fontId="29" fillId="0" borderId="53" xfId="89" applyNumberFormat="1" applyFont="1" applyFill="1" applyBorder="1" applyAlignment="1">
      <alignment horizontal="right"/>
    </xf>
    <xf numFmtId="166" fontId="28" fillId="0" borderId="15" xfId="89" applyNumberFormat="1" applyFont="1" applyFill="1" applyBorder="1" applyAlignment="1">
      <alignment horizontal="right"/>
    </xf>
    <xf numFmtId="166" fontId="21" fillId="0" borderId="53" xfId="89" applyNumberFormat="1" applyFont="1" applyFill="1" applyBorder="1" applyAlignment="1">
      <alignment horizontal="right"/>
    </xf>
    <xf numFmtId="166" fontId="21" fillId="0" borderId="76" xfId="89" applyNumberFormat="1" applyFont="1" applyFill="1" applyBorder="1" applyAlignment="1">
      <alignment horizontal="right"/>
    </xf>
    <xf numFmtId="166" fontId="28" fillId="29" borderId="15" xfId="89" applyNumberFormat="1" applyFont="1" applyFill="1" applyBorder="1" applyAlignment="1">
      <alignment horizontal="right"/>
    </xf>
    <xf numFmtId="166" fontId="28" fillId="0" borderId="76" xfId="89" applyNumberFormat="1" applyFont="1" applyFill="1" applyBorder="1" applyAlignment="1">
      <alignment horizontal="right"/>
    </xf>
    <xf numFmtId="166" fontId="28" fillId="0" borderId="32" xfId="89" applyNumberFormat="1" applyFont="1" applyFill="1" applyBorder="1" applyAlignment="1">
      <alignment horizontal="right"/>
    </xf>
    <xf numFmtId="166" fontId="28" fillId="0" borderId="15" xfId="89" applyNumberFormat="1" applyFont="1" applyFill="1" applyBorder="1" applyAlignment="1">
      <alignment wrapText="1"/>
    </xf>
    <xf numFmtId="166" fontId="21" fillId="0" borderId="75" xfId="89" applyNumberFormat="1" applyFont="1" applyFill="1" applyBorder="1" applyAlignment="1">
      <alignment wrapText="1"/>
    </xf>
    <xf numFmtId="166" fontId="21" fillId="0" borderId="53" xfId="89" applyNumberFormat="1" applyFont="1" applyFill="1" applyBorder="1" applyAlignment="1">
      <alignment wrapText="1"/>
    </xf>
    <xf numFmtId="166" fontId="21" fillId="0" borderId="17" xfId="89" applyNumberFormat="1" applyFont="1" applyFill="1" applyBorder="1" applyAlignment="1">
      <alignment wrapText="1"/>
    </xf>
    <xf numFmtId="166" fontId="29" fillId="0" borderId="17" xfId="89" applyNumberFormat="1" applyFont="1" applyFill="1" applyBorder="1" applyAlignment="1">
      <alignment wrapText="1"/>
    </xf>
    <xf numFmtId="166" fontId="29" fillId="0" borderId="53" xfId="89" applyNumberFormat="1" applyFont="1" applyFill="1" applyBorder="1" applyAlignment="1">
      <alignment wrapText="1"/>
    </xf>
    <xf numFmtId="166" fontId="29" fillId="0" borderId="151" xfId="89" applyNumberFormat="1" applyFont="1" applyFill="1" applyBorder="1" applyAlignment="1">
      <alignment wrapText="1"/>
    </xf>
    <xf numFmtId="166" fontId="28" fillId="29" borderId="53" xfId="89" applyNumberFormat="1" applyFont="1" applyFill="1" applyBorder="1" applyAlignment="1">
      <alignment wrapText="1"/>
    </xf>
    <xf numFmtId="166" fontId="28" fillId="0" borderId="0" xfId="89" applyNumberFormat="1" applyFont="1" applyFill="1" applyAlignment="1">
      <alignment wrapText="1"/>
    </xf>
    <xf numFmtId="166" fontId="28" fillId="0" borderId="146" xfId="89" applyNumberFormat="1" applyFont="1" applyFill="1" applyBorder="1" applyAlignment="1">
      <alignment vertical="center" wrapText="1"/>
    </xf>
    <xf numFmtId="166" fontId="21" fillId="0" borderId="0" xfId="89" applyNumberFormat="1" applyFont="1" applyFill="1" applyAlignment="1">
      <alignment wrapText="1"/>
    </xf>
    <xf numFmtId="166" fontId="21" fillId="0" borderId="15" xfId="89" applyNumberFormat="1" applyFont="1" applyFill="1" applyBorder="1" applyAlignment="1">
      <alignment horizontal="right"/>
    </xf>
    <xf numFmtId="166" fontId="21" fillId="29" borderId="76" xfId="89" applyNumberFormat="1" applyFont="1" applyFill="1" applyBorder="1" applyAlignment="1">
      <alignment horizontal="right"/>
    </xf>
    <xf numFmtId="166" fontId="21" fillId="0" borderId="76" xfId="89" applyNumberFormat="1" applyFont="1" applyFill="1" applyBorder="1" applyAlignment="1">
      <alignment wrapText="1"/>
    </xf>
    <xf numFmtId="166" fontId="28" fillId="29" borderId="15" xfId="89" applyNumberFormat="1" applyFont="1" applyFill="1" applyBorder="1" applyAlignment="1">
      <alignment wrapText="1"/>
    </xf>
    <xf numFmtId="166" fontId="29" fillId="0" borderId="75" xfId="89" applyNumberFormat="1" applyFont="1" applyFill="1" applyBorder="1" applyAlignment="1">
      <alignment wrapText="1"/>
    </xf>
    <xf numFmtId="166" fontId="28" fillId="0" borderId="32" xfId="89" applyNumberFormat="1" applyFont="1" applyFill="1" applyBorder="1" applyAlignment="1">
      <alignment vertical="center" wrapText="1"/>
    </xf>
    <xf numFmtId="3" fontId="26" fillId="0" borderId="192" xfId="0" applyNumberFormat="1" applyFont="1" applyFill="1" applyBorder="1" applyAlignment="1">
      <alignment horizontal="right" vertical="center"/>
    </xf>
    <xf numFmtId="3" fontId="26" fillId="0" borderId="186" xfId="0" applyNumberFormat="1" applyFont="1" applyFill="1" applyBorder="1" applyAlignment="1">
      <alignment horizontal="right" vertical="center"/>
    </xf>
    <xf numFmtId="0" fontId="26" fillId="0" borderId="90" xfId="0" applyFont="1" applyFill="1" applyBorder="1" applyAlignment="1">
      <alignment vertical="center" wrapText="1"/>
    </xf>
    <xf numFmtId="0" fontId="26" fillId="0" borderId="82" xfId="0" applyFont="1" applyFill="1" applyBorder="1" applyAlignment="1">
      <alignment vertical="center" wrapText="1"/>
    </xf>
    <xf numFmtId="0" fontId="26" fillId="0" borderId="111" xfId="0" applyFont="1" applyFill="1" applyBorder="1" applyAlignment="1">
      <alignment vertical="center" wrapText="1"/>
    </xf>
    <xf numFmtId="0" fontId="26" fillId="0" borderId="61" xfId="0" applyFont="1" applyFill="1" applyBorder="1" applyAlignment="1">
      <alignment vertical="center" wrapText="1"/>
    </xf>
    <xf numFmtId="0" fontId="28" fillId="0" borderId="102" xfId="0" applyFont="1" applyFill="1" applyBorder="1"/>
    <xf numFmtId="3" fontId="28" fillId="0" borderId="193" xfId="0" applyNumberFormat="1" applyFont="1" applyFill="1" applyBorder="1"/>
    <xf numFmtId="3" fontId="28" fillId="0" borderId="126" xfId="0" applyNumberFormat="1" applyFont="1" applyFill="1" applyBorder="1"/>
    <xf numFmtId="3" fontId="28" fillId="0" borderId="123" xfId="0" applyNumberFormat="1" applyFont="1" applyFill="1" applyBorder="1"/>
    <xf numFmtId="3" fontId="28" fillId="0" borderId="124" xfId="0" applyNumberFormat="1" applyFont="1" applyFill="1" applyBorder="1"/>
    <xf numFmtId="3" fontId="28" fillId="0" borderId="193" xfId="0" applyNumberFormat="1" applyFont="1" applyFill="1" applyBorder="1" applyAlignment="1"/>
    <xf numFmtId="3" fontId="21" fillId="0" borderId="119" xfId="54" applyNumberFormat="1" applyFont="1" applyFill="1" applyBorder="1" applyAlignment="1">
      <alignment horizontal="right"/>
    </xf>
    <xf numFmtId="3" fontId="21" fillId="0" borderId="80" xfId="54" applyNumberFormat="1" applyFont="1" applyFill="1" applyBorder="1" applyAlignment="1">
      <alignment horizontal="right"/>
    </xf>
    <xf numFmtId="3" fontId="29" fillId="0" borderId="80" xfId="54" applyNumberFormat="1" applyFont="1" applyFill="1" applyBorder="1" applyAlignment="1">
      <alignment horizontal="right"/>
    </xf>
    <xf numFmtId="3" fontId="29" fillId="0" borderId="135" xfId="54" applyNumberFormat="1" applyFont="1" applyFill="1" applyBorder="1" applyAlignment="1">
      <alignment horizontal="right"/>
    </xf>
    <xf numFmtId="3" fontId="28" fillId="0" borderId="139" xfId="54" applyNumberFormat="1" applyFont="1" applyFill="1" applyBorder="1" applyAlignment="1">
      <alignment horizontal="right"/>
    </xf>
    <xf numFmtId="3" fontId="21" fillId="0" borderId="135" xfId="54" applyNumberFormat="1" applyFont="1" applyFill="1" applyBorder="1" applyAlignment="1">
      <alignment horizontal="right"/>
    </xf>
    <xf numFmtId="3" fontId="21" fillId="0" borderId="143" xfId="54" applyNumberFormat="1" applyFont="1" applyFill="1" applyBorder="1" applyAlignment="1">
      <alignment horizontal="right"/>
    </xf>
    <xf numFmtId="3" fontId="28" fillId="29" borderId="139" xfId="54" applyNumberFormat="1" applyFont="1" applyFill="1" applyBorder="1" applyAlignment="1">
      <alignment horizontal="right"/>
    </xf>
    <xf numFmtId="3" fontId="28" fillId="0" borderId="143" xfId="54" applyNumberFormat="1" applyFont="1" applyFill="1" applyBorder="1" applyAlignment="1">
      <alignment horizontal="right"/>
    </xf>
    <xf numFmtId="3" fontId="28" fillId="0" borderId="147" xfId="54" applyNumberFormat="1" applyFont="1" applyFill="1" applyBorder="1" applyAlignment="1">
      <alignment horizontal="right"/>
    </xf>
    <xf numFmtId="3" fontId="29" fillId="0" borderId="119" xfId="54" applyNumberFormat="1" applyFont="1" applyFill="1" applyBorder="1" applyAlignment="1">
      <alignment horizontal="right"/>
    </xf>
    <xf numFmtId="3" fontId="28" fillId="0" borderId="139" xfId="0" applyNumberFormat="1" applyFont="1" applyFill="1" applyBorder="1" applyAlignment="1">
      <alignment horizontal="right"/>
    </xf>
    <xf numFmtId="3" fontId="21" fillId="0" borderId="119" xfId="0" applyNumberFormat="1" applyFont="1" applyFill="1" applyBorder="1" applyAlignment="1">
      <alignment horizontal="right"/>
    </xf>
    <xf numFmtId="3" fontId="21" fillId="0" borderId="80" xfId="0" applyNumberFormat="1" applyFont="1" applyFill="1" applyBorder="1" applyAlignment="1">
      <alignment horizontal="right"/>
    </xf>
    <xf numFmtId="3" fontId="29" fillId="0" borderId="135" xfId="0" applyNumberFormat="1" applyFont="1" applyFill="1" applyBorder="1" applyAlignment="1">
      <alignment horizontal="right"/>
    </xf>
    <xf numFmtId="3" fontId="28" fillId="0" borderId="139" xfId="0" applyNumberFormat="1" applyFont="1" applyFill="1" applyBorder="1" applyAlignment="1">
      <alignment wrapText="1"/>
    </xf>
    <xf numFmtId="3" fontId="21" fillId="0" borderId="143" xfId="0" applyNumberFormat="1" applyFont="1" applyFill="1" applyBorder="1" applyAlignment="1">
      <alignment wrapText="1"/>
    </xf>
    <xf numFmtId="3" fontId="21" fillId="0" borderId="119" xfId="0" applyNumberFormat="1" applyFont="1" applyFill="1" applyBorder="1" applyAlignment="1">
      <alignment wrapText="1"/>
    </xf>
    <xf numFmtId="3" fontId="21" fillId="0" borderId="80" xfId="0" applyNumberFormat="1" applyFont="1" applyFill="1" applyBorder="1" applyAlignment="1">
      <alignment wrapText="1"/>
    </xf>
    <xf numFmtId="3" fontId="29" fillId="0" borderId="135" xfId="0" applyNumberFormat="1" applyFont="1" applyFill="1" applyBorder="1" applyAlignment="1">
      <alignment wrapText="1"/>
    </xf>
    <xf numFmtId="3" fontId="21" fillId="0" borderId="135" xfId="0" applyNumberFormat="1" applyFont="1" applyFill="1" applyBorder="1" applyAlignment="1">
      <alignment wrapText="1"/>
    </xf>
    <xf numFmtId="3" fontId="28" fillId="29" borderId="139" xfId="0" applyNumberFormat="1" applyFont="1" applyFill="1" applyBorder="1" applyAlignment="1">
      <alignment wrapText="1"/>
    </xf>
    <xf numFmtId="3" fontId="28" fillId="0" borderId="147" xfId="0" applyNumberFormat="1" applyFont="1" applyFill="1" applyBorder="1" applyAlignment="1">
      <alignment wrapText="1"/>
    </xf>
    <xf numFmtId="3" fontId="29" fillId="0" borderId="119" xfId="0" applyNumberFormat="1" applyFont="1" applyFill="1" applyBorder="1" applyAlignment="1">
      <alignment wrapText="1"/>
    </xf>
    <xf numFmtId="3" fontId="29" fillId="0" borderId="80" xfId="0" applyNumberFormat="1" applyFont="1" applyFill="1" applyBorder="1" applyAlignment="1">
      <alignment wrapText="1"/>
    </xf>
    <xf numFmtId="3" fontId="29" fillId="0" borderId="153" xfId="0" applyNumberFormat="1" applyFont="1" applyFill="1" applyBorder="1" applyAlignment="1">
      <alignment wrapText="1"/>
    </xf>
    <xf numFmtId="3" fontId="28" fillId="29" borderId="135" xfId="0" applyNumberFormat="1" applyFont="1" applyFill="1" applyBorder="1" applyAlignment="1">
      <alignment wrapText="1"/>
    </xf>
    <xf numFmtId="3" fontId="28" fillId="29" borderId="34" xfId="0" applyNumberFormat="1" applyFont="1" applyFill="1" applyBorder="1" applyAlignment="1">
      <alignment vertical="center" wrapText="1"/>
    </xf>
    <xf numFmtId="3" fontId="28" fillId="29" borderId="139" xfId="0" applyNumberFormat="1" applyFont="1" applyFill="1" applyBorder="1" applyAlignment="1">
      <alignment vertical="center" wrapText="1"/>
    </xf>
    <xf numFmtId="3" fontId="28" fillId="29" borderId="135" xfId="0" applyNumberFormat="1" applyFont="1" applyFill="1" applyBorder="1" applyAlignment="1">
      <alignment vertical="center" wrapText="1"/>
    </xf>
    <xf numFmtId="3" fontId="28" fillId="29" borderId="143" xfId="0" applyNumberFormat="1" applyFont="1" applyFill="1" applyBorder="1" applyAlignment="1">
      <alignment vertical="center" wrapText="1"/>
    </xf>
    <xf numFmtId="3" fontId="29" fillId="0" borderId="150" xfId="54" applyNumberFormat="1" applyFont="1" applyFill="1" applyBorder="1" applyAlignment="1">
      <alignment horizontal="right"/>
    </xf>
    <xf numFmtId="3" fontId="29" fillId="0" borderId="153" xfId="54" applyNumberFormat="1" applyFont="1" applyFill="1" applyBorder="1" applyAlignment="1">
      <alignment horizontal="right"/>
    </xf>
    <xf numFmtId="3" fontId="28" fillId="29" borderId="135" xfId="54" applyNumberFormat="1" applyFont="1" applyFill="1" applyBorder="1" applyAlignment="1">
      <alignment horizontal="right"/>
    </xf>
    <xf numFmtId="3" fontId="21" fillId="0" borderId="34" xfId="54" applyNumberFormat="1" applyFont="1" applyFill="1" applyBorder="1"/>
    <xf numFmtId="3" fontId="21" fillId="0" borderId="135" xfId="54" applyNumberFormat="1" applyFont="1" applyFill="1" applyBorder="1"/>
    <xf numFmtId="3" fontId="28" fillId="0" borderId="35" xfId="54" applyNumberFormat="1" applyFont="1" applyFill="1" applyBorder="1" applyAlignment="1">
      <alignment vertical="center"/>
    </xf>
    <xf numFmtId="3" fontId="28" fillId="0" borderId="139" xfId="54" applyNumberFormat="1" applyFont="1" applyFill="1" applyBorder="1" applyAlignment="1">
      <alignment vertical="center"/>
    </xf>
    <xf numFmtId="3" fontId="21" fillId="0" borderId="98" xfId="54" applyNumberFormat="1" applyFont="1" applyFill="1" applyBorder="1"/>
    <xf numFmtId="3" fontId="21" fillId="0" borderId="143" xfId="54" applyNumberFormat="1" applyFont="1" applyFill="1" applyBorder="1"/>
    <xf numFmtId="3" fontId="28" fillId="0" borderId="165" xfId="54" applyNumberFormat="1" applyFont="1" applyFill="1" applyBorder="1"/>
    <xf numFmtId="3" fontId="28" fillId="0" borderId="167" xfId="54" applyNumberFormat="1" applyFont="1" applyFill="1" applyBorder="1"/>
    <xf numFmtId="3" fontId="28" fillId="0" borderId="59" xfId="54" applyNumberFormat="1" applyFont="1" applyFill="1" applyBorder="1"/>
    <xf numFmtId="3" fontId="28" fillId="0" borderId="147" xfId="54" applyNumberFormat="1" applyFont="1" applyFill="1" applyBorder="1"/>
    <xf numFmtId="3" fontId="21" fillId="0" borderId="35" xfId="0" applyNumberFormat="1" applyFont="1" applyFill="1" applyBorder="1" applyAlignment="1">
      <alignment vertical="center" wrapText="1"/>
    </xf>
    <xf numFmtId="3" fontId="21" fillId="0" borderId="15" xfId="0" applyNumberFormat="1" applyFont="1" applyFill="1" applyBorder="1" applyAlignment="1">
      <alignment vertical="center" wrapText="1"/>
    </xf>
    <xf numFmtId="3" fontId="28" fillId="0" borderId="20" xfId="0" applyNumberFormat="1" applyFont="1" applyFill="1" applyBorder="1" applyAlignment="1">
      <alignment vertical="center" wrapText="1"/>
    </xf>
    <xf numFmtId="3" fontId="28" fillId="0" borderId="33" xfId="0" applyNumberFormat="1" applyFont="1" applyFill="1" applyBorder="1" applyAlignment="1">
      <alignment vertical="center" wrapText="1"/>
    </xf>
    <xf numFmtId="3" fontId="28" fillId="0" borderId="17" xfId="0" applyNumberFormat="1" applyFont="1" applyFill="1" applyBorder="1" applyAlignment="1">
      <alignment vertical="center" wrapText="1"/>
    </xf>
    <xf numFmtId="3" fontId="28" fillId="0" borderId="24" xfId="54" applyNumberFormat="1" applyFont="1" applyFill="1" applyBorder="1" applyAlignment="1">
      <alignment horizontal="right"/>
    </xf>
    <xf numFmtId="3" fontId="28" fillId="0" borderId="33" xfId="54" applyNumberFormat="1" applyFont="1" applyFill="1" applyBorder="1" applyAlignment="1">
      <alignment horizontal="right"/>
    </xf>
    <xf numFmtId="3" fontId="28" fillId="0" borderId="80" xfId="54" applyNumberFormat="1" applyFont="1" applyFill="1" applyBorder="1" applyAlignment="1">
      <alignment horizontal="right"/>
    </xf>
    <xf numFmtId="0" fontId="21" fillId="0" borderId="90" xfId="0" applyFont="1" applyFill="1" applyBorder="1" applyAlignment="1">
      <alignment horizontal="left" vertical="center" wrapText="1"/>
    </xf>
    <xf numFmtId="0" fontId="28" fillId="0" borderId="194" xfId="0" applyFont="1" applyFill="1" applyBorder="1"/>
    <xf numFmtId="3" fontId="28" fillId="0" borderId="195" xfId="0" applyNumberFormat="1" applyFont="1" applyFill="1" applyBorder="1"/>
    <xf numFmtId="3" fontId="28" fillId="0" borderId="196" xfId="0" applyNumberFormat="1" applyFont="1" applyFill="1" applyBorder="1"/>
    <xf numFmtId="3" fontId="28" fillId="0" borderId="197" xfId="0" applyNumberFormat="1" applyFont="1" applyFill="1" applyBorder="1"/>
    <xf numFmtId="3" fontId="28" fillId="0" borderId="181" xfId="0" applyNumberFormat="1" applyFont="1" applyFill="1" applyBorder="1"/>
    <xf numFmtId="3" fontId="28" fillId="0" borderId="195" xfId="0" applyNumberFormat="1" applyFont="1" applyFill="1" applyBorder="1" applyAlignment="1"/>
    <xf numFmtId="3" fontId="29" fillId="0" borderId="154" xfId="0" applyNumberFormat="1" applyFont="1" applyFill="1" applyBorder="1" applyAlignment="1">
      <alignment vertical="center" wrapText="1"/>
    </xf>
    <xf numFmtId="3" fontId="29" fillId="0" borderId="155" xfId="0" applyNumberFormat="1" applyFont="1" applyFill="1" applyBorder="1" applyAlignment="1">
      <alignment vertical="center" wrapText="1"/>
    </xf>
    <xf numFmtId="3" fontId="21" fillId="0" borderId="149" xfId="0" applyNumberFormat="1" applyFont="1" applyFill="1" applyBorder="1" applyAlignment="1">
      <alignment vertical="center" wrapText="1"/>
    </xf>
    <xf numFmtId="3" fontId="21" fillId="0" borderId="139" xfId="0" applyNumberFormat="1" applyFont="1" applyFill="1" applyBorder="1" applyAlignment="1">
      <alignment vertical="center" wrapText="1"/>
    </xf>
    <xf numFmtId="3" fontId="21" fillId="0" borderId="141" xfId="0" applyNumberFormat="1" applyFont="1" applyFill="1" applyBorder="1" applyAlignment="1">
      <alignment vertical="center" wrapText="1"/>
    </xf>
    <xf numFmtId="0" fontId="28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164" fontId="21" fillId="0" borderId="0" xfId="0" applyNumberFormat="1" applyFont="1" applyFill="1" applyAlignment="1">
      <alignment vertical="center"/>
    </xf>
    <xf numFmtId="0" fontId="21" fillId="0" borderId="60" xfId="0" applyFont="1" applyFill="1" applyBorder="1" applyAlignment="1">
      <alignment vertical="center"/>
    </xf>
    <xf numFmtId="3" fontId="21" fillId="0" borderId="51" xfId="0" applyNumberFormat="1" applyFont="1" applyFill="1" applyBorder="1" applyAlignment="1">
      <alignment vertical="center"/>
    </xf>
    <xf numFmtId="3" fontId="21" fillId="0" borderId="90" xfId="0" applyNumberFormat="1" applyFont="1" applyFill="1" applyBorder="1" applyAlignment="1">
      <alignment vertical="center"/>
    </xf>
    <xf numFmtId="3" fontId="21" fillId="0" borderId="52" xfId="0" applyNumberFormat="1" applyFont="1" applyFill="1" applyBorder="1" applyAlignment="1">
      <alignment vertical="center"/>
    </xf>
    <xf numFmtId="17" fontId="21" fillId="0" borderId="61" xfId="0" applyNumberFormat="1" applyFont="1" applyFill="1" applyBorder="1" applyAlignment="1">
      <alignment vertical="center"/>
    </xf>
    <xf numFmtId="3" fontId="21" fillId="0" borderId="43" xfId="0" applyNumberFormat="1" applyFont="1" applyFill="1" applyBorder="1" applyAlignment="1">
      <alignment vertical="center"/>
    </xf>
    <xf numFmtId="3" fontId="21" fillId="0" borderId="89" xfId="0" applyNumberFormat="1" applyFont="1" applyFill="1" applyBorder="1" applyAlignment="1">
      <alignment vertical="center"/>
    </xf>
    <xf numFmtId="3" fontId="21" fillId="0" borderId="183" xfId="0" applyNumberFormat="1" applyFont="1" applyFill="1" applyBorder="1" applyAlignment="1">
      <alignment vertical="center"/>
    </xf>
    <xf numFmtId="0" fontId="21" fillId="0" borderId="39" xfId="0" applyFont="1" applyFill="1" applyBorder="1" applyAlignment="1">
      <alignment vertical="center"/>
    </xf>
    <xf numFmtId="3" fontId="21" fillId="0" borderId="40" xfId="0" applyNumberFormat="1" applyFont="1" applyFill="1" applyBorder="1" applyAlignment="1">
      <alignment vertical="center"/>
    </xf>
    <xf numFmtId="3" fontId="21" fillId="0" borderId="39" xfId="0" applyNumberFormat="1" applyFont="1" applyFill="1" applyBorder="1" applyAlignment="1">
      <alignment vertical="center"/>
    </xf>
    <xf numFmtId="3" fontId="21" fillId="0" borderId="41" xfId="0" applyNumberFormat="1" applyFont="1" applyFill="1" applyBorder="1" applyAlignment="1">
      <alignment vertical="center"/>
    </xf>
    <xf numFmtId="16" fontId="21" fillId="0" borderId="0" xfId="0" quotePrefix="1" applyNumberFormat="1" applyFont="1" applyFill="1" applyAlignment="1">
      <alignment vertical="center"/>
    </xf>
    <xf numFmtId="0" fontId="21" fillId="0" borderId="90" xfId="0" applyFont="1" applyFill="1" applyBorder="1" applyAlignment="1">
      <alignment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164" fontId="21" fillId="0" borderId="0" xfId="0" applyNumberFormat="1" applyFont="1" applyFill="1" applyBorder="1" applyAlignment="1">
      <alignment vertical="center"/>
    </xf>
    <xf numFmtId="0" fontId="21" fillId="0" borderId="62" xfId="0" applyFont="1" applyFill="1" applyBorder="1" applyAlignment="1">
      <alignment vertical="center"/>
    </xf>
    <xf numFmtId="3" fontId="21" fillId="0" borderId="42" xfId="0" applyNumberFormat="1" applyFont="1" applyFill="1" applyBorder="1" applyAlignment="1">
      <alignment vertical="center"/>
    </xf>
    <xf numFmtId="171" fontId="21" fillId="0" borderId="0" xfId="0" applyNumberFormat="1" applyFont="1" applyFill="1" applyAlignment="1">
      <alignment vertical="center"/>
    </xf>
    <xf numFmtId="0" fontId="21" fillId="0" borderId="46" xfId="0" applyFont="1" applyFill="1" applyBorder="1" applyAlignment="1">
      <alignment vertical="center"/>
    </xf>
    <xf numFmtId="3" fontId="21" fillId="0" borderId="44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3" fontId="21" fillId="0" borderId="45" xfId="0" applyNumberFormat="1" applyFont="1" applyFill="1" applyBorder="1" applyAlignment="1">
      <alignment vertical="center"/>
    </xf>
    <xf numFmtId="0" fontId="28" fillId="0" borderId="65" xfId="0" applyFont="1" applyFill="1" applyBorder="1" applyAlignment="1">
      <alignment vertical="center" wrapText="1"/>
    </xf>
    <xf numFmtId="3" fontId="28" fillId="0" borderId="37" xfId="0" applyNumberFormat="1" applyFont="1" applyFill="1" applyBorder="1" applyAlignment="1">
      <alignment vertical="center"/>
    </xf>
    <xf numFmtId="3" fontId="28" fillId="0" borderId="65" xfId="0" applyNumberFormat="1" applyFont="1" applyFill="1" applyBorder="1" applyAlignment="1">
      <alignment vertical="center"/>
    </xf>
    <xf numFmtId="3" fontId="28" fillId="0" borderId="38" xfId="0" applyNumberFormat="1" applyFont="1" applyFill="1" applyBorder="1" applyAlignment="1">
      <alignment vertical="center"/>
    </xf>
    <xf numFmtId="4" fontId="21" fillId="0" borderId="0" xfId="0" applyNumberFormat="1" applyFont="1" applyFill="1" applyAlignment="1">
      <alignment vertical="center"/>
    </xf>
    <xf numFmtId="0" fontId="26" fillId="0" borderId="102" xfId="0" applyFont="1" applyFill="1" applyBorder="1" applyAlignment="1">
      <alignment vertical="center" wrapText="1"/>
    </xf>
    <xf numFmtId="1" fontId="26" fillId="0" borderId="103" xfId="0" applyNumberFormat="1" applyFont="1" applyFill="1" applyBorder="1" applyAlignment="1">
      <alignment horizontal="center" vertical="center" wrapText="1"/>
    </xf>
    <xf numFmtId="0" fontId="32" fillId="0" borderId="70" xfId="0" applyFont="1" applyFill="1" applyBorder="1" applyAlignment="1">
      <alignment vertical="center" wrapText="1"/>
    </xf>
    <xf numFmtId="3" fontId="26" fillId="0" borderId="42" xfId="0" applyNumberFormat="1" applyFont="1" applyFill="1" applyBorder="1" applyAlignment="1">
      <alignment horizontal="right" vertical="center"/>
    </xf>
    <xf numFmtId="3" fontId="26" fillId="0" borderId="67" xfId="0" applyNumberFormat="1" applyFont="1" applyFill="1" applyBorder="1" applyAlignment="1">
      <alignment horizontal="right" vertical="center"/>
    </xf>
    <xf numFmtId="3" fontId="26" fillId="0" borderId="51" xfId="0" applyNumberFormat="1" applyFont="1" applyFill="1" applyBorder="1" applyAlignment="1">
      <alignment horizontal="right" vertical="center"/>
    </xf>
    <xf numFmtId="3" fontId="26" fillId="0" borderId="89" xfId="0" applyNumberFormat="1" applyFont="1" applyFill="1" applyBorder="1" applyAlignment="1">
      <alignment horizontal="right" vertical="center"/>
    </xf>
    <xf numFmtId="3" fontId="26" fillId="0" borderId="43" xfId="0" applyNumberFormat="1" applyFont="1" applyFill="1" applyBorder="1" applyAlignment="1">
      <alignment horizontal="right" vertical="center"/>
    </xf>
    <xf numFmtId="0" fontId="32" fillId="0" borderId="22" xfId="0" applyFont="1" applyFill="1" applyBorder="1" applyAlignment="1">
      <alignment vertical="center" wrapText="1"/>
    </xf>
    <xf numFmtId="3" fontId="32" fillId="0" borderId="40" xfId="0" applyNumberFormat="1" applyFont="1" applyFill="1" applyBorder="1" applyAlignment="1">
      <alignment horizontal="right" vertical="center"/>
    </xf>
    <xf numFmtId="3" fontId="32" fillId="0" borderId="41" xfId="0" applyNumberFormat="1" applyFont="1" applyFill="1" applyBorder="1" applyAlignment="1">
      <alignment horizontal="right" vertical="center"/>
    </xf>
    <xf numFmtId="3" fontId="32" fillId="0" borderId="42" xfId="0" applyNumberFormat="1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vertical="center" wrapText="1"/>
    </xf>
    <xf numFmtId="3" fontId="26" fillId="0" borderId="66" xfId="0" applyNumberFormat="1" applyFont="1" applyFill="1" applyBorder="1" applyAlignment="1">
      <alignment horizontal="right" vertical="center"/>
    </xf>
    <xf numFmtId="0" fontId="26" fillId="0" borderId="16" xfId="0" applyFont="1" applyFill="1" applyBorder="1" applyAlignment="1">
      <alignment vertical="center" wrapText="1"/>
    </xf>
    <xf numFmtId="0" fontId="26" fillId="0" borderId="13" xfId="0" applyFont="1" applyFill="1" applyBorder="1" applyAlignment="1">
      <alignment vertical="center" wrapText="1"/>
    </xf>
    <xf numFmtId="0" fontId="26" fillId="0" borderId="30" xfId="0" applyFont="1" applyFill="1" applyBorder="1" applyAlignment="1">
      <alignment vertical="center" wrapText="1"/>
    </xf>
    <xf numFmtId="0" fontId="32" fillId="0" borderId="25" xfId="0" applyFont="1" applyFill="1" applyBorder="1" applyAlignment="1">
      <alignment vertical="center" wrapText="1"/>
    </xf>
    <xf numFmtId="3" fontId="32" fillId="0" borderId="37" xfId="0" applyNumberFormat="1" applyFont="1" applyFill="1" applyBorder="1" applyAlignment="1">
      <alignment horizontal="right" vertical="center"/>
    </xf>
    <xf numFmtId="3" fontId="32" fillId="0" borderId="38" xfId="0" applyNumberFormat="1" applyFont="1" applyFill="1" applyBorder="1" applyAlignment="1">
      <alignment horizontal="right" vertical="center"/>
    </xf>
    <xf numFmtId="4" fontId="26" fillId="0" borderId="0" xfId="0" applyNumberFormat="1" applyFont="1" applyFill="1" applyBorder="1" applyAlignment="1">
      <alignment horizontal="right" vertical="center"/>
    </xf>
    <xf numFmtId="4" fontId="26" fillId="0" borderId="47" xfId="0" applyNumberFormat="1" applyFont="1" applyFill="1" applyBorder="1" applyAlignment="1">
      <alignment horizontal="right" vertical="center"/>
    </xf>
    <xf numFmtId="4" fontId="26" fillId="0" borderId="48" xfId="0" applyNumberFormat="1" applyFont="1" applyFill="1" applyBorder="1" applyAlignment="1">
      <alignment horizontal="right" vertical="center"/>
    </xf>
    <xf numFmtId="4" fontId="26" fillId="0" borderId="49" xfId="0" applyNumberFormat="1" applyFont="1" applyFill="1" applyBorder="1" applyAlignment="1">
      <alignment horizontal="right" vertical="center"/>
    </xf>
    <xf numFmtId="169" fontId="21" fillId="0" borderId="0" xfId="0" applyNumberFormat="1" applyFont="1" applyFill="1" applyAlignment="1">
      <alignment vertical="center"/>
    </xf>
    <xf numFmtId="1" fontId="26" fillId="0" borderId="106" xfId="0" applyNumberFormat="1" applyFont="1" applyFill="1" applyBorder="1" applyAlignment="1">
      <alignment horizontal="center" vertical="center" wrapText="1"/>
    </xf>
    <xf numFmtId="3" fontId="26" fillId="0" borderId="198" xfId="0" applyNumberFormat="1" applyFont="1" applyFill="1" applyBorder="1" applyAlignment="1">
      <alignment horizontal="right" vertical="center"/>
    </xf>
    <xf numFmtId="3" fontId="32" fillId="0" borderId="198" xfId="0" applyNumberFormat="1" applyFont="1" applyFill="1" applyBorder="1" applyAlignment="1">
      <alignment horizontal="right" vertical="center"/>
    </xf>
    <xf numFmtId="3" fontId="32" fillId="0" borderId="185" xfId="0" applyNumberFormat="1" applyFont="1" applyFill="1" applyBorder="1" applyAlignment="1">
      <alignment horizontal="right" vertical="center"/>
    </xf>
    <xf numFmtId="3" fontId="26" fillId="0" borderId="187" xfId="0" applyNumberFormat="1" applyFont="1" applyFill="1" applyBorder="1" applyAlignment="1">
      <alignment horizontal="right" vertical="center"/>
    </xf>
    <xf numFmtId="3" fontId="26" fillId="0" borderId="199" xfId="0" applyNumberFormat="1" applyFont="1" applyFill="1" applyBorder="1" applyAlignment="1">
      <alignment horizontal="right" vertical="center"/>
    </xf>
    <xf numFmtId="167" fontId="26" fillId="0" borderId="0" xfId="0" applyNumberFormat="1" applyFont="1" applyFill="1" applyBorder="1" applyAlignment="1">
      <alignment vertical="center"/>
    </xf>
    <xf numFmtId="166" fontId="21" fillId="0" borderId="151" xfId="89" applyNumberFormat="1" applyFont="1" applyFill="1" applyBorder="1" applyAlignment="1">
      <alignment horizontal="right"/>
    </xf>
    <xf numFmtId="166" fontId="28" fillId="29" borderId="53" xfId="89" applyNumberFormat="1" applyFont="1" applyFill="1" applyBorder="1" applyAlignment="1">
      <alignment horizontal="right"/>
    </xf>
    <xf numFmtId="166" fontId="28" fillId="0" borderId="83" xfId="0" applyNumberFormat="1" applyFont="1" applyBorder="1"/>
    <xf numFmtId="166" fontId="28" fillId="0" borderId="52" xfId="0" applyNumberFormat="1" applyFont="1" applyBorder="1"/>
    <xf numFmtId="3" fontId="21" fillId="0" borderId="20" xfId="0" applyNumberFormat="1" applyFont="1" applyFill="1" applyBorder="1"/>
    <xf numFmtId="0" fontId="21" fillId="0" borderId="18" xfId="0" applyFont="1" applyFill="1" applyBorder="1"/>
    <xf numFmtId="3" fontId="21" fillId="0" borderId="174" xfId="0" applyNumberFormat="1" applyFont="1" applyFill="1" applyBorder="1"/>
    <xf numFmtId="0" fontId="21" fillId="0" borderId="29" xfId="0" applyFont="1" applyFill="1" applyBorder="1"/>
    <xf numFmtId="3" fontId="21" fillId="0" borderId="175" xfId="0" applyNumberFormat="1" applyFont="1" applyFill="1" applyBorder="1"/>
    <xf numFmtId="3" fontId="21" fillId="0" borderId="164" xfId="0" applyNumberFormat="1" applyFont="1" applyFill="1" applyBorder="1"/>
    <xf numFmtId="3" fontId="21" fillId="0" borderId="165" xfId="0" applyNumberFormat="1" applyFont="1" applyFill="1" applyBorder="1"/>
    <xf numFmtId="3" fontId="21" fillId="0" borderId="167" xfId="0" applyNumberFormat="1" applyFont="1" applyFill="1" applyBorder="1"/>
    <xf numFmtId="3" fontId="21" fillId="0" borderId="200" xfId="0" applyNumberFormat="1" applyFont="1" applyFill="1" applyBorder="1"/>
    <xf numFmtId="3" fontId="21" fillId="0" borderId="23" xfId="0" applyNumberFormat="1" applyFont="1" applyFill="1" applyBorder="1"/>
    <xf numFmtId="3" fontId="21" fillId="0" borderId="35" xfId="0" applyNumberFormat="1" applyFont="1" applyFill="1" applyBorder="1"/>
    <xf numFmtId="3" fontId="21" fillId="0" borderId="139" xfId="0" applyNumberFormat="1" applyFont="1" applyFill="1" applyBorder="1"/>
    <xf numFmtId="0" fontId="21" fillId="0" borderId="201" xfId="0" applyFont="1" applyFill="1" applyBorder="1"/>
    <xf numFmtId="0" fontId="28" fillId="0" borderId="14" xfId="0" applyFont="1" applyFill="1" applyBorder="1" applyAlignment="1">
      <alignment wrapText="1"/>
    </xf>
    <xf numFmtId="3" fontId="21" fillId="0" borderId="118" xfId="0" applyNumberFormat="1" applyFont="1" applyFill="1" applyBorder="1"/>
    <xf numFmtId="0" fontId="21" fillId="0" borderId="16" xfId="0" applyFont="1" applyFill="1" applyBorder="1" applyAlignment="1">
      <alignment wrapText="1"/>
    </xf>
    <xf numFmtId="0" fontId="21" fillId="0" borderId="0" xfId="90" applyFont="1" applyFill="1" applyBorder="1"/>
    <xf numFmtId="3" fontId="21" fillId="0" borderId="0" xfId="90" applyNumberFormat="1" applyFont="1" applyFill="1" applyBorder="1"/>
    <xf numFmtId="0" fontId="21" fillId="0" borderId="0" xfId="90" applyFont="1" applyFill="1" applyBorder="1" applyAlignment="1">
      <alignment wrapText="1"/>
    </xf>
    <xf numFmtId="0" fontId="21" fillId="0" borderId="0" xfId="90" applyFont="1" applyFill="1" applyBorder="1" applyAlignment="1">
      <alignment horizontal="center"/>
    </xf>
    <xf numFmtId="166" fontId="28" fillId="0" borderId="38" xfId="90" applyNumberFormat="1" applyFont="1" applyFill="1" applyBorder="1"/>
    <xf numFmtId="166" fontId="28" fillId="0" borderId="95" xfId="90" applyNumberFormat="1" applyFont="1" applyFill="1" applyBorder="1"/>
    <xf numFmtId="0" fontId="28" fillId="0" borderId="93" xfId="90" applyFont="1" applyFill="1" applyBorder="1" applyAlignment="1">
      <alignment horizontal="left" vertical="center"/>
    </xf>
    <xf numFmtId="0" fontId="28" fillId="0" borderId="92" xfId="90" applyFont="1" applyFill="1" applyBorder="1" applyAlignment="1">
      <alignment horizontal="left" vertical="center" wrapText="1"/>
    </xf>
    <xf numFmtId="3" fontId="28" fillId="0" borderId="0" xfId="90" applyNumberFormat="1" applyFont="1" applyFill="1" applyBorder="1"/>
    <xf numFmtId="166" fontId="21" fillId="0" borderId="41" xfId="90" applyNumberFormat="1" applyFont="1" applyFill="1" applyBorder="1"/>
    <xf numFmtId="3" fontId="28" fillId="0" borderId="139" xfId="90" applyNumberFormat="1" applyFont="1" applyFill="1" applyBorder="1"/>
    <xf numFmtId="3" fontId="28" fillId="0" borderId="35" xfId="90" applyNumberFormat="1" applyFont="1" applyFill="1" applyBorder="1"/>
    <xf numFmtId="0" fontId="28" fillId="0" borderId="40" xfId="90" applyFont="1" applyFill="1" applyBorder="1" applyAlignment="1">
      <alignment horizontal="left" vertical="center" wrapText="1"/>
    </xf>
    <xf numFmtId="0" fontId="28" fillId="0" borderId="39" xfId="90" applyFont="1" applyFill="1" applyBorder="1" applyAlignment="1">
      <alignment horizontal="left" vertical="center" wrapText="1"/>
    </xf>
    <xf numFmtId="166" fontId="28" fillId="0" borderId="41" xfId="90" applyNumberFormat="1" applyFont="1" applyFill="1" applyBorder="1"/>
    <xf numFmtId="0" fontId="28" fillId="0" borderId="39" xfId="90" applyFont="1" applyFill="1" applyBorder="1" applyAlignment="1">
      <alignment horizontal="left" vertical="center"/>
    </xf>
    <xf numFmtId="166" fontId="21" fillId="0" borderId="183" xfId="90" applyNumberFormat="1" applyFont="1" applyFill="1" applyBorder="1"/>
    <xf numFmtId="0" fontId="21" fillId="0" borderId="89" xfId="90" applyFont="1" applyFill="1" applyBorder="1" applyAlignment="1">
      <alignment horizontal="left" vertical="center" wrapText="1"/>
    </xf>
    <xf numFmtId="0" fontId="21" fillId="0" borderId="111" xfId="90" applyFont="1" applyFill="1" applyBorder="1" applyAlignment="1">
      <alignment horizontal="left" vertical="center"/>
    </xf>
    <xf numFmtId="166" fontId="21" fillId="0" borderId="68" xfId="90" applyNumberFormat="1" applyFont="1" applyFill="1" applyBorder="1"/>
    <xf numFmtId="3" fontId="21" fillId="0" borderId="135" xfId="90" applyNumberFormat="1" applyFont="1" applyFill="1" applyBorder="1"/>
    <xf numFmtId="3" fontId="21" fillId="0" borderId="34" xfId="90" applyNumberFormat="1" applyFont="1" applyFill="1" applyBorder="1"/>
    <xf numFmtId="0" fontId="21" fillId="0" borderId="66" xfId="90" applyFont="1" applyFill="1" applyBorder="1" applyAlignment="1">
      <alignment horizontal="left" vertical="center" wrapText="1"/>
    </xf>
    <xf numFmtId="0" fontId="21" fillId="0" borderId="91" xfId="90" applyFont="1" applyFill="1" applyBorder="1" applyAlignment="1">
      <alignment horizontal="left" vertical="center"/>
    </xf>
    <xf numFmtId="166" fontId="21" fillId="0" borderId="50" xfId="90" applyNumberFormat="1" applyFont="1" applyFill="1" applyBorder="1"/>
    <xf numFmtId="3" fontId="21" fillId="0" borderId="80" xfId="90" applyNumberFormat="1" applyFont="1" applyFill="1" applyBorder="1"/>
    <xf numFmtId="3" fontId="21" fillId="0" borderId="33" xfId="90" applyNumberFormat="1" applyFont="1" applyFill="1" applyBorder="1"/>
    <xf numFmtId="0" fontId="21" fillId="0" borderId="67" xfId="90" applyFont="1" applyFill="1" applyBorder="1" applyAlignment="1">
      <alignment horizontal="left" vertical="center" wrapText="1"/>
    </xf>
    <xf numFmtId="0" fontId="21" fillId="0" borderId="82" xfId="90" applyFont="1" applyFill="1" applyBorder="1" applyAlignment="1">
      <alignment horizontal="left" vertical="center"/>
    </xf>
    <xf numFmtId="3" fontId="29" fillId="0" borderId="0" xfId="90" applyNumberFormat="1" applyFont="1" applyFill="1" applyBorder="1"/>
    <xf numFmtId="3" fontId="21" fillId="0" borderId="0" xfId="90" applyNumberFormat="1" applyFont="1" applyFill="1" applyBorder="1" applyAlignment="1">
      <alignment horizontal="right"/>
    </xf>
    <xf numFmtId="0" fontId="21" fillId="0" borderId="0" xfId="90" applyFont="1" applyFill="1" applyBorder="1" applyAlignment="1">
      <alignment horizontal="right"/>
    </xf>
    <xf numFmtId="4" fontId="21" fillId="0" borderId="0" xfId="90" applyNumberFormat="1" applyFont="1" applyFill="1" applyBorder="1"/>
    <xf numFmtId="0" fontId="29" fillId="0" borderId="0" xfId="90" applyFont="1" applyFill="1" applyBorder="1" applyAlignment="1">
      <alignment horizontal="left"/>
    </xf>
    <xf numFmtId="166" fontId="21" fillId="0" borderId="52" xfId="90" applyNumberFormat="1" applyFont="1" applyFill="1" applyBorder="1"/>
    <xf numFmtId="3" fontId="21" fillId="0" borderId="119" xfId="90" applyNumberFormat="1" applyFont="1" applyFill="1" applyBorder="1"/>
    <xf numFmtId="3" fontId="21" fillId="0" borderId="36" xfId="90" applyNumberFormat="1" applyFont="1" applyFill="1" applyBorder="1"/>
    <xf numFmtId="0" fontId="21" fillId="0" borderId="51" xfId="90" applyFont="1" applyFill="1" applyBorder="1" applyAlignment="1">
      <alignment horizontal="left" vertical="center" wrapText="1"/>
    </xf>
    <xf numFmtId="0" fontId="21" fillId="0" borderId="90" xfId="90" applyFont="1" applyFill="1" applyBorder="1" applyAlignment="1">
      <alignment horizontal="left" vertical="center"/>
    </xf>
    <xf numFmtId="3" fontId="21" fillId="0" borderId="0" xfId="90" applyNumberFormat="1" applyFont="1" applyFill="1" applyBorder="1" applyAlignment="1" applyProtection="1">
      <alignment horizontal="right" vertical="center"/>
      <protection hidden="1"/>
    </xf>
    <xf numFmtId="0" fontId="21" fillId="0" borderId="0" xfId="90" applyFont="1" applyFill="1" applyBorder="1" applyAlignment="1">
      <alignment horizontal="left" wrapText="1"/>
    </xf>
    <xf numFmtId="0" fontId="21" fillId="0" borderId="0" xfId="90" applyFont="1" applyAlignment="1">
      <alignment horizontal="right"/>
    </xf>
    <xf numFmtId="0" fontId="29" fillId="0" borderId="66" xfId="90" applyFont="1" applyFill="1" applyBorder="1" applyAlignment="1">
      <alignment horizontal="left" vertical="center" wrapText="1" indent="5"/>
    </xf>
    <xf numFmtId="0" fontId="29" fillId="0" borderId="91" xfId="90" applyFont="1" applyFill="1" applyBorder="1" applyAlignment="1">
      <alignment horizontal="left" vertical="center"/>
    </xf>
    <xf numFmtId="0" fontId="29" fillId="0" borderId="0" xfId="90" applyFont="1" applyFill="1" applyBorder="1"/>
    <xf numFmtId="0" fontId="39" fillId="0" borderId="0" xfId="90" applyFont="1" applyFill="1" applyBorder="1" applyAlignment="1">
      <alignment vertical="center"/>
    </xf>
    <xf numFmtId="3" fontId="29" fillId="0" borderId="0" xfId="90" applyNumberFormat="1" applyFont="1" applyFill="1" applyBorder="1" applyAlignment="1">
      <alignment horizontal="right" vertical="center"/>
    </xf>
    <xf numFmtId="3" fontId="29" fillId="0" borderId="135" xfId="90" applyNumberFormat="1" applyFont="1" applyFill="1" applyBorder="1"/>
    <xf numFmtId="3" fontId="29" fillId="0" borderId="34" xfId="90" applyNumberFormat="1" applyFont="1" applyFill="1" applyBorder="1"/>
    <xf numFmtId="3" fontId="28" fillId="0" borderId="0" xfId="90" applyNumberFormat="1" applyFont="1" applyFill="1" applyBorder="1" applyAlignment="1">
      <alignment vertical="center"/>
    </xf>
    <xf numFmtId="0" fontId="21" fillId="0" borderId="66" xfId="90" applyFont="1" applyFill="1" applyBorder="1" applyAlignment="1">
      <alignment horizontal="left" vertical="center" wrapText="1" indent="2"/>
    </xf>
    <xf numFmtId="0" fontId="21" fillId="0" borderId="66" xfId="90" applyFont="1" applyBorder="1" applyAlignment="1">
      <alignment horizontal="left" indent="6"/>
    </xf>
    <xf numFmtId="0" fontId="21" fillId="0" borderId="19" xfId="90" applyFont="1" applyFill="1" applyBorder="1" applyAlignment="1">
      <alignment horizontal="left" wrapText="1" indent="4"/>
    </xf>
    <xf numFmtId="0" fontId="21" fillId="0" borderId="0" xfId="90" applyFont="1" applyFill="1" applyBorder="1" applyAlignment="1">
      <alignment horizontal="right" vertical="center"/>
    </xf>
    <xf numFmtId="0" fontId="21" fillId="0" borderId="67" xfId="90" applyFont="1" applyBorder="1" applyAlignment="1">
      <alignment horizontal="left" indent="6"/>
    </xf>
    <xf numFmtId="0" fontId="39" fillId="0" borderId="0" xfId="90" applyFont="1" applyFill="1" applyBorder="1"/>
    <xf numFmtId="0" fontId="21" fillId="0" borderId="0" xfId="90" applyFont="1" applyFill="1" applyBorder="1" applyAlignment="1">
      <alignment vertical="center"/>
    </xf>
    <xf numFmtId="0" fontId="21" fillId="0" borderId="55" xfId="90" applyFont="1" applyBorder="1" applyAlignment="1">
      <alignment horizontal="left" indent="6"/>
    </xf>
    <xf numFmtId="3" fontId="39" fillId="0" borderId="0" xfId="90" applyNumberFormat="1" applyFont="1" applyFill="1" applyBorder="1"/>
    <xf numFmtId="0" fontId="28" fillId="0" borderId="0" xfId="90" applyFont="1" applyFill="1" applyBorder="1"/>
    <xf numFmtId="0" fontId="21" fillId="0" borderId="66" xfId="90" applyFont="1" applyFill="1" applyBorder="1" applyAlignment="1">
      <alignment horizontal="left" vertical="center" wrapText="1" indent="5"/>
    </xf>
    <xf numFmtId="0" fontId="28" fillId="0" borderId="0" xfId="90" applyFont="1" applyAlignment="1">
      <alignment horizontal="justify"/>
    </xf>
    <xf numFmtId="2" fontId="21" fillId="0" borderId="0" xfId="90" applyNumberFormat="1" applyFont="1" applyFill="1" applyBorder="1"/>
    <xf numFmtId="166" fontId="21" fillId="0" borderId="0" xfId="90" applyNumberFormat="1" applyFont="1" applyFill="1" applyBorder="1"/>
    <xf numFmtId="0" fontId="21" fillId="0" borderId="0" xfId="90" applyFont="1" applyAlignment="1">
      <alignment horizontal="justify"/>
    </xf>
    <xf numFmtId="0" fontId="28" fillId="0" borderId="0" xfId="90" applyFont="1" applyFill="1" applyBorder="1" applyAlignment="1">
      <alignment vertical="center"/>
    </xf>
    <xf numFmtId="0" fontId="29" fillId="0" borderId="66" xfId="90" applyFont="1" applyFill="1" applyBorder="1" applyAlignment="1">
      <alignment horizontal="left" vertical="center" wrapText="1" indent="2"/>
    </xf>
    <xf numFmtId="0" fontId="21" fillId="0" borderId="0" xfId="90" applyFont="1" applyAlignment="1">
      <alignment horizontal="right" vertical="center"/>
    </xf>
    <xf numFmtId="3" fontId="29" fillId="0" borderId="80" xfId="90" applyNumberFormat="1" applyFont="1" applyFill="1" applyBorder="1"/>
    <xf numFmtId="3" fontId="29" fillId="0" borderId="33" xfId="90" applyNumberFormat="1" applyFont="1" applyFill="1" applyBorder="1"/>
    <xf numFmtId="0" fontId="29" fillId="0" borderId="67" xfId="90" applyFont="1" applyFill="1" applyBorder="1" applyAlignment="1">
      <alignment horizontal="left" vertical="center" wrapText="1" indent="2"/>
    </xf>
    <xf numFmtId="0" fontId="29" fillId="0" borderId="82" xfId="90" applyFont="1" applyFill="1" applyBorder="1" applyAlignment="1">
      <alignment horizontal="left" vertical="center"/>
    </xf>
    <xf numFmtId="0" fontId="35" fillId="0" borderId="30" xfId="0" applyFont="1" applyFill="1" applyBorder="1" applyAlignment="1"/>
    <xf numFmtId="3" fontId="28" fillId="30" borderId="37" xfId="0" applyNumberFormat="1" applyFont="1" applyFill="1" applyBorder="1" applyAlignment="1">
      <alignment vertical="center"/>
    </xf>
    <xf numFmtId="3" fontId="32" fillId="30" borderId="185" xfId="0" applyNumberFormat="1" applyFont="1" applyFill="1" applyBorder="1" applyAlignment="1">
      <alignment horizontal="right" vertical="center"/>
    </xf>
    <xf numFmtId="3" fontId="28" fillId="0" borderId="102" xfId="0" applyNumberFormat="1" applyFont="1" applyFill="1" applyBorder="1" applyAlignment="1">
      <alignment horizontal="center" vertical="center" wrapText="1"/>
    </xf>
    <xf numFmtId="3" fontId="28" fillId="0" borderId="104" xfId="0" applyNumberFormat="1" applyFont="1" applyFill="1" applyBorder="1" applyAlignment="1">
      <alignment horizontal="center" vertical="center" wrapText="1"/>
    </xf>
    <xf numFmtId="3" fontId="28" fillId="0" borderId="106" xfId="0" applyNumberFormat="1" applyFont="1" applyFill="1" applyBorder="1" applyAlignment="1">
      <alignment horizontal="center" vertical="center" wrapText="1"/>
    </xf>
    <xf numFmtId="3" fontId="28" fillId="0" borderId="102" xfId="54" applyNumberFormat="1" applyFont="1" applyFill="1" applyBorder="1" applyAlignment="1">
      <alignment horizontal="center" vertical="center" wrapText="1"/>
    </xf>
    <xf numFmtId="3" fontId="28" fillId="0" borderId="104" xfId="54" applyNumberFormat="1" applyFont="1" applyFill="1" applyBorder="1" applyAlignment="1">
      <alignment horizontal="center" vertical="center" wrapText="1"/>
    </xf>
    <xf numFmtId="3" fontId="28" fillId="0" borderId="106" xfId="54" applyNumberFormat="1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8" fillId="0" borderId="146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7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wrapText="1"/>
    </xf>
    <xf numFmtId="0" fontId="28" fillId="0" borderId="74" xfId="0" applyFont="1" applyFill="1" applyBorder="1" applyAlignment="1">
      <alignment horizontal="center" wrapText="1"/>
    </xf>
    <xf numFmtId="0" fontId="28" fillId="0" borderId="108" xfId="75" applyFont="1" applyFill="1" applyBorder="1" applyAlignment="1">
      <alignment horizontal="center" vertical="center" wrapText="1"/>
    </xf>
    <xf numFmtId="0" fontId="28" fillId="0" borderId="39" xfId="75" applyFont="1" applyFill="1" applyBorder="1" applyAlignment="1">
      <alignment horizontal="center" vertical="center" wrapText="1"/>
    </xf>
    <xf numFmtId="0" fontId="28" fillId="0" borderId="112" xfId="0" applyFont="1" applyFill="1" applyBorder="1" applyAlignment="1">
      <alignment horizontal="center" vertical="center"/>
    </xf>
    <xf numFmtId="0" fontId="28" fillId="0" borderId="110" xfId="0" applyFont="1" applyFill="1" applyBorder="1" applyAlignment="1">
      <alignment horizontal="center" vertical="center"/>
    </xf>
    <xf numFmtId="0" fontId="28" fillId="0" borderId="26" xfId="90" applyFont="1" applyFill="1" applyBorder="1" applyAlignment="1">
      <alignment horizontal="center" vertical="center" wrapText="1"/>
    </xf>
    <xf numFmtId="0" fontId="28" fillId="0" borderId="146" xfId="90" applyFont="1" applyFill="1" applyBorder="1" applyAlignment="1">
      <alignment horizontal="center" vertical="center" wrapText="1"/>
    </xf>
    <xf numFmtId="3" fontId="28" fillId="0" borderId="78" xfId="54" applyNumberFormat="1" applyFont="1" applyFill="1" applyBorder="1" applyAlignment="1">
      <alignment horizontal="center" vertical="center" wrapText="1"/>
    </xf>
    <xf numFmtId="3" fontId="28" fillId="0" borderId="150" xfId="54" applyNumberFormat="1" applyFont="1" applyFill="1" applyBorder="1" applyAlignment="1">
      <alignment horizontal="center" vertical="center" wrapText="1"/>
    </xf>
    <xf numFmtId="3" fontId="28" fillId="0" borderId="96" xfId="54" applyNumberFormat="1" applyFont="1" applyFill="1" applyBorder="1" applyAlignment="1">
      <alignment horizontal="center" vertical="center" wrapText="1"/>
    </xf>
    <xf numFmtId="3" fontId="28" fillId="0" borderId="152" xfId="54" applyNumberFormat="1" applyFont="1" applyFill="1" applyBorder="1" applyAlignment="1">
      <alignment horizontal="center" vertical="center" wrapText="1"/>
    </xf>
    <xf numFmtId="0" fontId="21" fillId="0" borderId="0" xfId="90" applyFont="1" applyFill="1" applyBorder="1" applyAlignment="1">
      <alignment horizontal="center" wrapText="1"/>
    </xf>
    <xf numFmtId="165" fontId="28" fillId="0" borderId="109" xfId="54" applyNumberFormat="1" applyFont="1" applyFill="1" applyBorder="1" applyAlignment="1">
      <alignment horizontal="center" vertical="center" wrapText="1"/>
    </xf>
    <xf numFmtId="165" fontId="28" fillId="0" borderId="182" xfId="54" applyNumberFormat="1" applyFont="1" applyFill="1" applyBorder="1" applyAlignment="1">
      <alignment horizontal="center" vertical="center" wrapText="1"/>
    </xf>
    <xf numFmtId="3" fontId="28" fillId="0" borderId="181" xfId="54" applyNumberFormat="1" applyFont="1" applyFill="1" applyBorder="1" applyAlignment="1">
      <alignment horizontal="center" vertical="center" wrapText="1"/>
    </xf>
    <xf numFmtId="3" fontId="28" fillId="0" borderId="129" xfId="54" applyNumberFormat="1" applyFont="1" applyFill="1" applyBorder="1" applyAlignment="1">
      <alignment horizontal="center" vertical="center" wrapText="1"/>
    </xf>
    <xf numFmtId="0" fontId="28" fillId="0" borderId="60" xfId="75" applyFont="1" applyFill="1" applyBorder="1" applyAlignment="1">
      <alignment horizontal="center" vertical="center" wrapText="1"/>
    </xf>
    <xf numFmtId="0" fontId="28" fillId="0" borderId="61" xfId="75" applyFont="1" applyFill="1" applyBorder="1" applyAlignment="1">
      <alignment horizontal="center" vertical="center" wrapText="1"/>
    </xf>
    <xf numFmtId="0" fontId="28" fillId="0" borderId="73" xfId="90" applyFont="1" applyFill="1" applyBorder="1" applyAlignment="1">
      <alignment horizontal="center" vertical="center"/>
    </xf>
    <xf numFmtId="0" fontId="28" fillId="0" borderId="170" xfId="90" applyFont="1" applyFill="1" applyBorder="1" applyAlignment="1">
      <alignment horizontal="center" vertical="center"/>
    </xf>
    <xf numFmtId="0" fontId="28" fillId="0" borderId="115" xfId="0" applyFont="1" applyFill="1" applyBorder="1" applyAlignment="1">
      <alignment horizontal="center" vertical="center" wrapText="1"/>
    </xf>
    <xf numFmtId="0" fontId="28" fillId="0" borderId="126" xfId="0" applyFont="1" applyFill="1" applyBorder="1" applyAlignment="1">
      <alignment horizontal="center" vertical="center" wrapText="1"/>
    </xf>
    <xf numFmtId="0" fontId="28" fillId="0" borderId="123" xfId="0" applyFont="1" applyFill="1" applyBorder="1" applyAlignment="1">
      <alignment horizontal="center" vertical="center" wrapText="1"/>
    </xf>
    <xf numFmtId="0" fontId="28" fillId="0" borderId="124" xfId="0" applyFont="1" applyFill="1" applyBorder="1" applyAlignment="1">
      <alignment horizontal="center" vertical="center" wrapText="1"/>
    </xf>
    <xf numFmtId="0" fontId="28" fillId="0" borderId="100" xfId="0" applyFont="1" applyFill="1" applyBorder="1" applyAlignment="1">
      <alignment horizontal="center" vertical="center" wrapText="1"/>
    </xf>
    <xf numFmtId="0" fontId="28" fillId="0" borderId="101" xfId="0" applyFont="1" applyFill="1" applyBorder="1" applyAlignment="1">
      <alignment horizontal="center" vertical="center" wrapText="1"/>
    </xf>
    <xf numFmtId="166" fontId="28" fillId="0" borderId="122" xfId="0" applyNumberFormat="1" applyFont="1" applyFill="1" applyBorder="1" applyAlignment="1">
      <alignment horizontal="center" vertical="center" wrapText="1"/>
    </xf>
    <xf numFmtId="166" fontId="28" fillId="0" borderId="123" xfId="0" applyNumberFormat="1" applyFont="1" applyFill="1" applyBorder="1" applyAlignment="1">
      <alignment horizontal="center" vertical="center" wrapText="1"/>
    </xf>
    <xf numFmtId="166" fontId="28" fillId="0" borderId="125" xfId="0" applyNumberFormat="1" applyFont="1" applyFill="1" applyBorder="1" applyAlignment="1">
      <alignment horizontal="center" vertical="center" wrapText="1"/>
    </xf>
    <xf numFmtId="166" fontId="28" fillId="0" borderId="126" xfId="0" applyNumberFormat="1" applyFont="1" applyFill="1" applyBorder="1" applyAlignment="1">
      <alignment horizontal="center" vertical="center" wrapText="1"/>
    </xf>
    <xf numFmtId="166" fontId="28" fillId="0" borderId="124" xfId="0" applyNumberFormat="1" applyFont="1" applyFill="1" applyBorder="1" applyAlignment="1">
      <alignment horizontal="center" vertical="center" wrapText="1"/>
    </xf>
    <xf numFmtId="0" fontId="28" fillId="0" borderId="122" xfId="0" applyFont="1" applyFill="1" applyBorder="1" applyAlignment="1">
      <alignment horizontal="center" vertical="center" wrapText="1"/>
    </xf>
    <xf numFmtId="0" fontId="28" fillId="0" borderId="125" xfId="0" applyFont="1" applyFill="1" applyBorder="1" applyAlignment="1">
      <alignment horizontal="center" vertical="center" wrapText="1"/>
    </xf>
    <xf numFmtId="0" fontId="28" fillId="0" borderId="81" xfId="0" applyFont="1" applyFill="1" applyBorder="1" applyAlignment="1">
      <alignment horizontal="center" vertical="center"/>
    </xf>
    <xf numFmtId="0" fontId="28" fillId="0" borderId="43" xfId="0" applyFont="1" applyFill="1" applyBorder="1" applyAlignment="1">
      <alignment horizontal="center" vertical="center"/>
    </xf>
    <xf numFmtId="3" fontId="28" fillId="0" borderId="122" xfId="0" applyNumberFormat="1" applyFont="1" applyFill="1" applyBorder="1" applyAlignment="1">
      <alignment horizontal="center" vertical="center" wrapText="1"/>
    </xf>
    <xf numFmtId="3" fontId="28" fillId="0" borderId="123" xfId="0" applyNumberFormat="1" applyFont="1" applyFill="1" applyBorder="1" applyAlignment="1">
      <alignment horizontal="center" vertical="center" wrapText="1"/>
    </xf>
    <xf numFmtId="3" fontId="28" fillId="0" borderId="125" xfId="0" applyNumberFormat="1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 wrapText="1"/>
    </xf>
    <xf numFmtId="0" fontId="28" fillId="0" borderId="104" xfId="0" applyFont="1" applyFill="1" applyBorder="1" applyAlignment="1">
      <alignment horizontal="center" vertical="center" wrapText="1"/>
    </xf>
    <xf numFmtId="0" fontId="28" fillId="0" borderId="106" xfId="0" applyFont="1" applyFill="1" applyBorder="1" applyAlignment="1">
      <alignment horizontal="center" vertical="center" wrapText="1"/>
    </xf>
    <xf numFmtId="0" fontId="28" fillId="0" borderId="147" xfId="0" applyFont="1" applyFill="1" applyBorder="1" applyAlignment="1">
      <alignment horizontal="center" vertical="center" wrapText="1"/>
    </xf>
    <xf numFmtId="0" fontId="28" fillId="0" borderId="102" xfId="0" applyFont="1" applyFill="1" applyBorder="1" applyAlignment="1">
      <alignment horizontal="center" vertical="center"/>
    </xf>
    <xf numFmtId="0" fontId="28" fillId="0" borderId="106" xfId="0" applyFont="1" applyFill="1" applyBorder="1" applyAlignment="1">
      <alignment horizontal="center" vertical="center"/>
    </xf>
    <xf numFmtId="164" fontId="21" fillId="0" borderId="0" xfId="0" applyNumberFormat="1" applyFont="1" applyFill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3" fontId="28" fillId="0" borderId="102" xfId="0" applyNumberFormat="1" applyFont="1" applyFill="1" applyBorder="1" applyAlignment="1">
      <alignment horizontal="center" vertical="center"/>
    </xf>
    <xf numFmtId="3" fontId="28" fillId="0" borderId="104" xfId="0" applyNumberFormat="1" applyFont="1" applyFill="1" applyBorder="1" applyAlignment="1">
      <alignment horizontal="center" vertical="center"/>
    </xf>
    <xf numFmtId="0" fontId="28" fillId="0" borderId="107" xfId="0" applyFont="1" applyFill="1" applyBorder="1" applyAlignment="1">
      <alignment horizontal="center" vertical="center"/>
    </xf>
    <xf numFmtId="0" fontId="28" fillId="0" borderId="104" xfId="0" applyFont="1" applyFill="1" applyBorder="1" applyAlignment="1">
      <alignment horizontal="center" vertical="center"/>
    </xf>
    <xf numFmtId="4" fontId="28" fillId="0" borderId="107" xfId="0" applyNumberFormat="1" applyFont="1" applyFill="1" applyBorder="1" applyAlignment="1">
      <alignment horizontal="center" vertical="center"/>
    </xf>
    <xf numFmtId="4" fontId="28" fillId="0" borderId="104" xfId="0" applyNumberFormat="1" applyFont="1" applyFill="1" applyBorder="1" applyAlignment="1">
      <alignment horizontal="center" vertical="center"/>
    </xf>
    <xf numFmtId="0" fontId="32" fillId="0" borderId="107" xfId="0" applyFont="1" applyFill="1" applyBorder="1" applyAlignment="1">
      <alignment horizontal="center" vertical="center" wrapText="1"/>
    </xf>
    <xf numFmtId="0" fontId="32" fillId="0" borderId="179" xfId="0" applyFont="1" applyFill="1" applyBorder="1" applyAlignment="1">
      <alignment horizontal="center" vertical="center" wrapText="1"/>
    </xf>
    <xf numFmtId="0" fontId="32" fillId="0" borderId="104" xfId="0" applyFont="1" applyFill="1" applyBorder="1" applyAlignment="1">
      <alignment horizontal="center" vertical="center" wrapText="1"/>
    </xf>
    <xf numFmtId="0" fontId="32" fillId="0" borderId="102" xfId="0" applyFont="1" applyFill="1" applyBorder="1" applyAlignment="1">
      <alignment horizontal="center" vertical="center" wrapText="1"/>
    </xf>
    <xf numFmtId="0" fontId="32" fillId="0" borderId="106" xfId="0" applyFont="1" applyFill="1" applyBorder="1" applyAlignment="1">
      <alignment horizontal="center" vertical="center" wrapText="1"/>
    </xf>
  </cellXfs>
  <cellStyles count="91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1. jelölőszín" xfId="13" builtinId="31" customBuiltin="1"/>
    <cellStyle name="40% - 2. jelölőszín" xfId="14" builtinId="35" customBuiltin="1"/>
    <cellStyle name="40% - 3. jelölőszín" xfId="15" builtinId="39" customBuiltin="1"/>
    <cellStyle name="40% - 4. jelölőszín" xfId="16" builtinId="43" customBuiltin="1"/>
    <cellStyle name="40% - 5. jelölőszín" xfId="17" builtinId="47" customBuiltin="1"/>
    <cellStyle name="40% - 6. jelölőszín" xfId="18" builtinId="51" customBuiltin="1"/>
    <cellStyle name="40% - Accent1" xfId="19"/>
    <cellStyle name="40% - Accent2" xfId="20"/>
    <cellStyle name="40% - Accent3" xfId="21"/>
    <cellStyle name="40% - Accent4" xfId="22"/>
    <cellStyle name="40% - Accent5" xfId="23"/>
    <cellStyle name="40% - Accent6" xfId="24"/>
    <cellStyle name="60% - 1. jelölőszín" xfId="25" builtinId="32" customBuiltin="1"/>
    <cellStyle name="60% - 2. jelölőszín" xfId="26" builtinId="36" customBuiltin="1"/>
    <cellStyle name="60% - 3. jelölőszín" xfId="27" builtinId="40" customBuiltin="1"/>
    <cellStyle name="60% - 4. jelölőszín" xfId="28" builtinId="44" customBuiltin="1"/>
    <cellStyle name="60% - 5. jelölőszín" xfId="29" builtinId="48" customBuiltin="1"/>
    <cellStyle name="60% - 6. jelölőszín" xfId="30" builtinId="52" customBuiltin="1"/>
    <cellStyle name="60% - Accent1" xfId="31"/>
    <cellStyle name="60% - Accent2" xfId="32"/>
    <cellStyle name="60% - Accent3" xfId="33"/>
    <cellStyle name="60% - Accent4" xfId="34"/>
    <cellStyle name="60% - Accent5" xfId="35"/>
    <cellStyle name="60% - Accent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Bevitel" xfId="44" builtinId="20" customBuiltin="1"/>
    <cellStyle name="Calculation" xfId="45"/>
    <cellStyle name="Check Cell" xfId="46"/>
    <cellStyle name="Cím" xfId="47" builtinId="15" customBuiltin="1"/>
    <cellStyle name="Címsor 1" xfId="48" builtinId="16" customBuiltin="1"/>
    <cellStyle name="Címsor 2" xfId="49" builtinId="17" customBuiltin="1"/>
    <cellStyle name="Címsor 3" xfId="50" builtinId="18" customBuiltin="1"/>
    <cellStyle name="Címsor 4" xfId="51" builtinId="19" customBuiltin="1"/>
    <cellStyle name="Ellenőrzőcella" xfId="52" builtinId="23" customBuiltin="1"/>
    <cellStyle name="Explanatory Text" xfId="53"/>
    <cellStyle name="Ezres" xfId="54" builtinId="3"/>
    <cellStyle name="Figyelmeztetés" xfId="55" builtinId="11" customBuiltin="1"/>
    <cellStyle name="Good" xfId="56"/>
    <cellStyle name="Heading 1" xfId="57"/>
    <cellStyle name="Heading 2" xfId="58"/>
    <cellStyle name="Heading 3" xfId="59"/>
    <cellStyle name="Heading 4" xfId="60"/>
    <cellStyle name="Hivatkozott cella" xfId="61" builtinId="24" customBuiltin="1"/>
    <cellStyle name="Input" xfId="62"/>
    <cellStyle name="Jegyzet" xfId="63" builtinId="10" customBuiltin="1"/>
    <cellStyle name="Jelölőszín (1)" xfId="64" builtinId="29" customBuiltin="1"/>
    <cellStyle name="Jelölőszín (2)" xfId="65" builtinId="33" customBuiltin="1"/>
    <cellStyle name="Jelölőszín (3)" xfId="66" builtinId="37" customBuiltin="1"/>
    <cellStyle name="Jelölőszín (4)" xfId="67" builtinId="41" customBuiltin="1"/>
    <cellStyle name="Jelölőszín (5)" xfId="68" builtinId="45" customBuiltin="1"/>
    <cellStyle name="Jelölőszín (6)" xfId="69" builtinId="49" customBuiltin="1"/>
    <cellStyle name="Jó" xfId="70" builtinId="26" customBuiltin="1"/>
    <cellStyle name="Kimenet" xfId="71" builtinId="21" customBuiltin="1"/>
    <cellStyle name="Linked Cell" xfId="72"/>
    <cellStyle name="Magyarázó szöveg" xfId="73" builtinId="53" customBuiltin="1"/>
    <cellStyle name="Neutral" xfId="74"/>
    <cellStyle name="Normál" xfId="0" builtinId="0"/>
    <cellStyle name="Normál 2" xfId="75"/>
    <cellStyle name="Normál 3" xfId="76"/>
    <cellStyle name="Normál 4" xfId="77"/>
    <cellStyle name="Normál 5" xfId="90"/>
    <cellStyle name="Normal_KARSZJ3" xfId="78"/>
    <cellStyle name="Note" xfId="79"/>
    <cellStyle name="Output" xfId="80"/>
    <cellStyle name="Összesen" xfId="81" builtinId="25" customBuiltin="1"/>
    <cellStyle name="Rossz" xfId="82" builtinId="27" customBuiltin="1"/>
    <cellStyle name="Semleges" xfId="83" builtinId="28" customBuiltin="1"/>
    <cellStyle name="Számítás" xfId="84" builtinId="22" customBuiltin="1"/>
    <cellStyle name="Százalék" xfId="89" builtinId="5"/>
    <cellStyle name="Százalék 2" xfId="85"/>
    <cellStyle name="Title" xfId="86"/>
    <cellStyle name="Total" xfId="87"/>
    <cellStyle name="Warning Text" xfId="8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Public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z&#246;s\Users\cora\AppData\Local\Microsoft\Messenger\irodavezeto@rkt.hu\Sharing%20Folders\csermenyih@freemail.hu\Normat&#237;va\2008\Szent%20L&#225;szl&#243;%20V&#246;lgye%20T&#246;bbc&#233;l&#250;%20Kist&#233;rs&#233;gi%20T&#225;rsul&#225;s,700107,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haszn&#225;l&#243;\Documents\SZLVTKT%20AG-I\2016.%20&#233;v\II.%20m&#243;d\Szent%20L&#225;szl&#243;%20V&#246;lgye%20TKT%202016.&#233;vi%20II.%20kv%20m&#243;dos&#237;t&#225;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Szent%20L&#225;szl&#243;%20V&#246;lgye%20TKT%202016.&#233;vi%20kv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&#233;vi%20I-II.%20m&#243;dos&#237;t&#225;s\Szent%20L&#225;szl&#243;%20V&#246;lgye%20TKT%202016.&#233;vi%20I.%20f&#233;l&#233;vi%20kv%20m&#243;dos&#237;t&#225;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Seg&#237;t&#337;%20Sz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Seg&#237;t&#337;%202016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2016.%20szem&#233;lyi%20B&#243;bita%20&#211;vi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&#246;lts&#233;gvet&#233;s\2016\2016.eredeti%20k&#246;lts&#233;gvet&#233;s\K&#246;lts&#233;gvet&#233;s%20tervez&#337;%20_B&#243;bita%20&#211;vi%202016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kod"/>
      <sheetName val="Összesítő"/>
      <sheetName val="2.2.1. (önálló fennt.)"/>
      <sheetName val="2.2.1. (int társ)"/>
      <sheetName val="2.2.1. (TKT fennt.2007-2008)"/>
      <sheetName val="2.2.1. (TKT fennt.2008-2009)"/>
      <sheetName val="2.2.2.-2.3. feladatok"/>
      <sheetName val="szakszolgálati adatok"/>
      <sheetName val="2.4. feladat-szoc. étkeztetés"/>
      <sheetName val="2.4. feladat"/>
      <sheetName val="2.5.-2.8. feladatok"/>
      <sheetName val="info"/>
    </sheetNames>
    <sheetDataSet>
      <sheetData sheetId="0" refreshError="1">
        <row r="34">
          <cell r="BT34" t="e">
            <v>#N/A</v>
          </cell>
        </row>
        <row r="35">
          <cell r="BT35" t="str">
            <v>Abádszalók</v>
          </cell>
        </row>
        <row r="36">
          <cell r="BT36" t="str">
            <v>Abaliget</v>
          </cell>
        </row>
        <row r="37">
          <cell r="BT37" t="str">
            <v>Abasár</v>
          </cell>
        </row>
        <row r="38">
          <cell r="BT38" t="str">
            <v>Abaújalpár</v>
          </cell>
        </row>
        <row r="39">
          <cell r="BT39" t="str">
            <v>Abaújkér</v>
          </cell>
        </row>
        <row r="40">
          <cell r="BT40" t="str">
            <v>Abaújlak</v>
          </cell>
        </row>
        <row r="41">
          <cell r="BT41" t="str">
            <v>Abaújszántó</v>
          </cell>
        </row>
        <row r="42">
          <cell r="BT42" t="str">
            <v>Abaújszolnok</v>
          </cell>
        </row>
        <row r="43">
          <cell r="BT43" t="e">
            <v>#N/A</v>
          </cell>
        </row>
        <row r="44">
          <cell r="BT44" t="e">
            <v>#N/A</v>
          </cell>
        </row>
        <row r="45">
          <cell r="BT45" t="e">
            <v>#N/A</v>
          </cell>
        </row>
        <row r="46">
          <cell r="BT46" t="e">
            <v>#N/A</v>
          </cell>
        </row>
        <row r="47">
          <cell r="BT47" t="e">
            <v>#N/A</v>
          </cell>
        </row>
        <row r="48">
          <cell r="BT48" t="str">
            <v>Ács</v>
          </cell>
        </row>
        <row r="49">
          <cell r="BT49" t="e">
            <v>#N/A</v>
          </cell>
        </row>
        <row r="50">
          <cell r="BT50" t="str">
            <v>Acsád</v>
          </cell>
        </row>
        <row r="51">
          <cell r="BT51" t="e">
            <v>#N/A</v>
          </cell>
        </row>
        <row r="52">
          <cell r="BT52" t="str">
            <v>Ácsteszér</v>
          </cell>
        </row>
        <row r="53">
          <cell r="BT53" t="str">
            <v>Adács</v>
          </cell>
        </row>
        <row r="54">
          <cell r="BT54" t="e">
            <v>#N/A</v>
          </cell>
        </row>
        <row r="55">
          <cell r="BT55" t="e">
            <v>#N/A</v>
          </cell>
        </row>
        <row r="56">
          <cell r="BT56" t="str">
            <v>Adony</v>
          </cell>
        </row>
        <row r="57">
          <cell r="BT57" t="e">
            <v>#N/A</v>
          </cell>
        </row>
        <row r="58">
          <cell r="BT58" t="str">
            <v>Adorjás</v>
          </cell>
        </row>
        <row r="59">
          <cell r="BT59" t="str">
            <v>Ág</v>
          </cell>
        </row>
        <row r="60">
          <cell r="BT60" t="e">
            <v>#N/A</v>
          </cell>
        </row>
        <row r="61">
          <cell r="BT61" t="e">
            <v>#N/A</v>
          </cell>
        </row>
        <row r="62">
          <cell r="BT62" t="e">
            <v>#N/A</v>
          </cell>
        </row>
        <row r="63">
          <cell r="BT63" t="e">
            <v>#N/A</v>
          </cell>
        </row>
        <row r="64">
          <cell r="BT64" t="e">
            <v>#N/A</v>
          </cell>
        </row>
        <row r="65">
          <cell r="BT65" t="str">
            <v>Ajka</v>
          </cell>
        </row>
        <row r="66">
          <cell r="BT66" t="e">
            <v>#N/A</v>
          </cell>
        </row>
        <row r="67">
          <cell r="BT67" t="e">
            <v>#N/A</v>
          </cell>
        </row>
        <row r="68">
          <cell r="BT68" t="e">
            <v>#N/A</v>
          </cell>
        </row>
        <row r="69">
          <cell r="BT69" t="e">
            <v>#N/A</v>
          </cell>
        </row>
        <row r="70">
          <cell r="BT70" t="str">
            <v>Alattyán</v>
          </cell>
        </row>
        <row r="71">
          <cell r="BT71" t="str">
            <v>Albertirsa</v>
          </cell>
        </row>
        <row r="72">
          <cell r="BT72" t="e">
            <v>#N/A</v>
          </cell>
        </row>
        <row r="73">
          <cell r="BT73" t="str">
            <v>Aldebrő</v>
          </cell>
        </row>
        <row r="74">
          <cell r="BT74" t="str">
            <v>Algyő</v>
          </cell>
        </row>
        <row r="75">
          <cell r="BT75" t="str">
            <v>Alibánfa</v>
          </cell>
        </row>
        <row r="76">
          <cell r="BT76" t="str">
            <v>Almamellék</v>
          </cell>
        </row>
        <row r="77">
          <cell r="BT77" t="str">
            <v>Almásfüzitő</v>
          </cell>
        </row>
        <row r="78">
          <cell r="BT78" t="str">
            <v>Almásháza</v>
          </cell>
        </row>
        <row r="79">
          <cell r="BT79" t="str">
            <v>Almáskamarás</v>
          </cell>
        </row>
        <row r="80">
          <cell r="BT80" t="e">
            <v>#N/A</v>
          </cell>
        </row>
        <row r="81">
          <cell r="BT81" t="e">
            <v>#N/A</v>
          </cell>
        </row>
        <row r="82">
          <cell r="BT82" t="e">
            <v>#N/A</v>
          </cell>
        </row>
        <row r="83">
          <cell r="BT83" t="e">
            <v>#N/A</v>
          </cell>
        </row>
        <row r="84">
          <cell r="BT84" t="e">
            <v>#N/A</v>
          </cell>
        </row>
        <row r="85">
          <cell r="BT85" t="e">
            <v>#N/A</v>
          </cell>
        </row>
        <row r="86">
          <cell r="BT86" t="e">
            <v>#N/A</v>
          </cell>
        </row>
        <row r="87">
          <cell r="BT87" t="str">
            <v>Alsónána</v>
          </cell>
        </row>
        <row r="88">
          <cell r="BT88" t="str">
            <v>Alsónémedi</v>
          </cell>
        </row>
        <row r="89">
          <cell r="BT89" t="e">
            <v>#N/A</v>
          </cell>
        </row>
        <row r="90">
          <cell r="BT90" t="str">
            <v>Alsónyék</v>
          </cell>
        </row>
        <row r="91">
          <cell r="BT91" t="e">
            <v>#N/A</v>
          </cell>
        </row>
        <row r="92">
          <cell r="BT92" t="str">
            <v>Szücs Attila Gábor</v>
          </cell>
        </row>
        <row r="93">
          <cell r="BT93" t="str">
            <v>Alsópetény</v>
          </cell>
        </row>
        <row r="94">
          <cell r="BT94" t="str">
            <v>Szent István u. 8.</v>
          </cell>
        </row>
        <row r="95">
          <cell r="BT95" t="e">
            <v>#N/A</v>
          </cell>
        </row>
        <row r="96">
          <cell r="BT96" t="str">
            <v>500_1000</v>
          </cell>
        </row>
        <row r="97">
          <cell r="BT97" t="e">
            <v>#N/A</v>
          </cell>
        </row>
        <row r="98">
          <cell r="BT98" t="str">
            <v>Alsószentmárton</v>
          </cell>
        </row>
        <row r="99">
          <cell r="BT99" t="str">
            <v>Alsószölnök</v>
          </cell>
        </row>
        <row r="100">
          <cell r="BT100" t="e">
            <v>#N/A</v>
          </cell>
        </row>
        <row r="101">
          <cell r="BT101" t="str">
            <v>Alsótelekes</v>
          </cell>
        </row>
        <row r="102">
          <cell r="BT102" t="str">
            <v>Alsótold</v>
          </cell>
        </row>
        <row r="103">
          <cell r="BT103" t="str">
            <v>Alsóújlak</v>
          </cell>
        </row>
        <row r="104">
          <cell r="BT104" t="str">
            <v>Alsóvadász</v>
          </cell>
        </row>
        <row r="105">
          <cell r="BT105" t="str">
            <v>Alsózsolca</v>
          </cell>
        </row>
        <row r="106">
          <cell r="BT106" t="str">
            <v>Ambrózfalva</v>
          </cell>
        </row>
        <row r="107">
          <cell r="BT107" t="e">
            <v>#N/A</v>
          </cell>
        </row>
        <row r="108">
          <cell r="BT108" t="e">
            <v>#N/A</v>
          </cell>
        </row>
        <row r="109">
          <cell r="BT109" t="str">
            <v>Andornaktálya</v>
          </cell>
        </row>
        <row r="110">
          <cell r="BT110" t="str">
            <v>Andrásfa</v>
          </cell>
        </row>
        <row r="111">
          <cell r="BT111" t="str">
            <v>Annavölgy</v>
          </cell>
        </row>
        <row r="112">
          <cell r="BT112" t="e">
            <v>#N/A</v>
          </cell>
        </row>
        <row r="113">
          <cell r="BT113" t="e">
            <v>#N/A</v>
          </cell>
        </row>
        <row r="114">
          <cell r="BT114" t="str">
            <v>Apaj</v>
          </cell>
        </row>
        <row r="115">
          <cell r="BT115" t="str">
            <v>Aparhant</v>
          </cell>
        </row>
        <row r="116">
          <cell r="BT116" t="e">
            <v>#N/A</v>
          </cell>
        </row>
        <row r="117">
          <cell r="BT117" t="str">
            <v>Apátistvánfalva</v>
          </cell>
        </row>
        <row r="118">
          <cell r="BT118" t="e">
            <v>#N/A</v>
          </cell>
        </row>
        <row r="119">
          <cell r="BT119" t="str">
            <v>Apc</v>
          </cell>
        </row>
        <row r="120">
          <cell r="BT120" t="e">
            <v>#N/A</v>
          </cell>
        </row>
        <row r="121">
          <cell r="BT121" t="e">
            <v>#N/A</v>
          </cell>
        </row>
        <row r="122">
          <cell r="BT122" t="e">
            <v>#N/A</v>
          </cell>
        </row>
        <row r="123">
          <cell r="BT123" t="e">
            <v>#N/A</v>
          </cell>
        </row>
        <row r="124">
          <cell r="BT124" t="str">
            <v>Arka</v>
          </cell>
        </row>
        <row r="125">
          <cell r="BT125" t="str">
            <v>Arló</v>
          </cell>
        </row>
        <row r="126">
          <cell r="BT126" t="str">
            <v>Arnót</v>
          </cell>
        </row>
        <row r="127">
          <cell r="BT127" t="e">
            <v>#N/A</v>
          </cell>
        </row>
        <row r="128">
          <cell r="BT128" t="e">
            <v>#N/A</v>
          </cell>
        </row>
        <row r="129">
          <cell r="BT129" t="e">
            <v>#N/A</v>
          </cell>
        </row>
        <row r="130">
          <cell r="BT130" t="e">
            <v>#N/A</v>
          </cell>
        </row>
        <row r="131">
          <cell r="BT131" t="e">
            <v>#N/A</v>
          </cell>
        </row>
        <row r="132">
          <cell r="BT132" t="e">
            <v>#N/A</v>
          </cell>
        </row>
        <row r="133">
          <cell r="BT133" t="str">
            <v>Aszaló</v>
          </cell>
        </row>
        <row r="134">
          <cell r="BT134" t="str">
            <v>Ászár</v>
          </cell>
        </row>
        <row r="135">
          <cell r="BT135" t="str">
            <v>Aszód</v>
          </cell>
        </row>
        <row r="136">
          <cell r="BT136" t="e">
            <v>#N/A</v>
          </cell>
        </row>
        <row r="137">
          <cell r="BT137" t="str">
            <v>Áta</v>
          </cell>
        </row>
        <row r="138">
          <cell r="BT138" t="str">
            <v>Átány</v>
          </cell>
        </row>
        <row r="139">
          <cell r="BT139" t="str">
            <v>Atkár</v>
          </cell>
        </row>
        <row r="140">
          <cell r="BT140" t="str">
            <v>Attala</v>
          </cell>
        </row>
        <row r="141">
          <cell r="BT141" t="str">
            <v>Babarc</v>
          </cell>
        </row>
        <row r="142">
          <cell r="BT142" t="str">
            <v>Babarcszőlős</v>
          </cell>
        </row>
        <row r="143">
          <cell r="BT143" t="str">
            <v>Babócsa</v>
          </cell>
        </row>
        <row r="144">
          <cell r="BT144" t="e">
            <v>#N/A</v>
          </cell>
        </row>
        <row r="145">
          <cell r="BT145" t="str">
            <v>Bábonymegyer</v>
          </cell>
        </row>
        <row r="146">
          <cell r="BT146" t="str">
            <v>Babosdöbréte</v>
          </cell>
        </row>
        <row r="147">
          <cell r="BT147" t="e">
            <v>#N/A</v>
          </cell>
        </row>
        <row r="148">
          <cell r="BT148" t="str">
            <v>Bácsalmás</v>
          </cell>
        </row>
        <row r="149">
          <cell r="BT149" t="e">
            <v>#N/A</v>
          </cell>
        </row>
        <row r="150">
          <cell r="BT150" t="e">
            <v>#N/A</v>
          </cell>
        </row>
        <row r="151">
          <cell r="BT151" t="str">
            <v>Bácsszentgyörgy</v>
          </cell>
        </row>
        <row r="152">
          <cell r="BT152" t="str">
            <v>Bácsszőlős</v>
          </cell>
        </row>
        <row r="153">
          <cell r="BT153" t="e">
            <v>#N/A</v>
          </cell>
        </row>
        <row r="154">
          <cell r="BT154" t="e">
            <v>#N/A</v>
          </cell>
        </row>
        <row r="155">
          <cell r="BT155" t="e">
            <v>#N/A</v>
          </cell>
        </row>
        <row r="156">
          <cell r="BT156" t="str">
            <v>Bagamér</v>
          </cell>
        </row>
        <row r="157">
          <cell r="BT157" t="str">
            <v>Baglad</v>
          </cell>
        </row>
        <row r="158">
          <cell r="BT158" t="e">
            <v>#N/A</v>
          </cell>
        </row>
        <row r="159">
          <cell r="BT159" t="e">
            <v>#N/A</v>
          </cell>
        </row>
        <row r="160">
          <cell r="BT160" t="str">
            <v>Baj</v>
          </cell>
        </row>
        <row r="161">
          <cell r="BT161" t="str">
            <v>Baja</v>
          </cell>
        </row>
        <row r="162">
          <cell r="BT162" t="str">
            <v>Bajánsenye</v>
          </cell>
        </row>
        <row r="163">
          <cell r="BT163" t="str">
            <v>Bajna</v>
          </cell>
        </row>
        <row r="164">
          <cell r="BT164" t="str">
            <v>Bajót</v>
          </cell>
        </row>
        <row r="165">
          <cell r="BT165" t="str">
            <v>Bak</v>
          </cell>
        </row>
        <row r="166">
          <cell r="BT166" t="str">
            <v>Bakháza</v>
          </cell>
        </row>
        <row r="167">
          <cell r="BT167" t="str">
            <v>Bakóca</v>
          </cell>
        </row>
        <row r="168">
          <cell r="BT168" t="str">
            <v>Bakonszeg</v>
          </cell>
        </row>
        <row r="169">
          <cell r="BT169" t="e">
            <v>#N/A</v>
          </cell>
        </row>
        <row r="170">
          <cell r="BT170" t="str">
            <v>Bakonybánk</v>
          </cell>
        </row>
        <row r="171">
          <cell r="BT171" t="str">
            <v>Bakonybél</v>
          </cell>
        </row>
        <row r="172">
          <cell r="BT172" t="e">
            <v>#N/A</v>
          </cell>
        </row>
        <row r="173">
          <cell r="BT173" t="e">
            <v>#N/A</v>
          </cell>
        </row>
        <row r="174">
          <cell r="BT174" t="e">
            <v>#N/A</v>
          </cell>
        </row>
        <row r="175">
          <cell r="BT175" t="e">
            <v>#N/A</v>
          </cell>
        </row>
        <row r="176">
          <cell r="BT176" t="e">
            <v>#N/A</v>
          </cell>
        </row>
        <row r="177">
          <cell r="BT177" t="e">
            <v>#N/A</v>
          </cell>
        </row>
        <row r="178">
          <cell r="BT178" t="str">
            <v>Bakonyoszlop</v>
          </cell>
        </row>
        <row r="179">
          <cell r="BT179" t="str">
            <v>Bakonypéterd</v>
          </cell>
        </row>
        <row r="180">
          <cell r="BT180" t="e">
            <v>#N/A</v>
          </cell>
        </row>
        <row r="181">
          <cell r="BT181" t="e">
            <v>#N/A</v>
          </cell>
        </row>
        <row r="182">
          <cell r="BT182" t="str">
            <v>Bakonysárkány</v>
          </cell>
        </row>
        <row r="183">
          <cell r="BT183" t="e">
            <v>#N/A</v>
          </cell>
        </row>
        <row r="184">
          <cell r="BT184" t="str">
            <v>Bakonyszentkirály</v>
          </cell>
        </row>
        <row r="185">
          <cell r="BT185" t="str">
            <v>Bakonyszentlászló</v>
          </cell>
        </row>
        <row r="186">
          <cell r="BT186" t="str">
            <v>Bakonyszombathely</v>
          </cell>
        </row>
        <row r="187">
          <cell r="BT187" t="str">
            <v>Bakonyszücs</v>
          </cell>
        </row>
        <row r="188">
          <cell r="BT188" t="str">
            <v>Bakonytamási</v>
          </cell>
        </row>
        <row r="189">
          <cell r="BT189" t="str">
            <v>Baks</v>
          </cell>
        </row>
        <row r="190">
          <cell r="BT190" t="str">
            <v>Baksa</v>
          </cell>
        </row>
        <row r="191">
          <cell r="BT191" t="e">
            <v>#N/A</v>
          </cell>
        </row>
        <row r="192">
          <cell r="BT192" t="e">
            <v>#N/A</v>
          </cell>
        </row>
        <row r="193">
          <cell r="BT193" t="str">
            <v>Baktüttös</v>
          </cell>
        </row>
        <row r="194">
          <cell r="BT194" t="e">
            <v>#N/A</v>
          </cell>
        </row>
        <row r="195">
          <cell r="BT195" t="str">
            <v>Balassagyarmat</v>
          </cell>
        </row>
        <row r="196">
          <cell r="BT196" t="str">
            <v>Balástya</v>
          </cell>
        </row>
        <row r="197">
          <cell r="BT197" t="str">
            <v>Balaton</v>
          </cell>
        </row>
        <row r="198">
          <cell r="BT198" t="str">
            <v>Balatonakali</v>
          </cell>
        </row>
        <row r="199">
          <cell r="BT199" t="str">
            <v>Balatonalmádi</v>
          </cell>
        </row>
        <row r="200">
          <cell r="BT200" t="str">
            <v>Balatonberény</v>
          </cell>
        </row>
        <row r="201">
          <cell r="BT201" t="e">
            <v>#N/A</v>
          </cell>
        </row>
        <row r="202">
          <cell r="BT202" t="str">
            <v>Balatoncsicsó</v>
          </cell>
        </row>
        <row r="203">
          <cell r="BT203" t="str">
            <v>Balatonederics</v>
          </cell>
        </row>
        <row r="204">
          <cell r="BT204" t="e">
            <v>#N/A</v>
          </cell>
        </row>
        <row r="205">
          <cell r="BT205" t="e">
            <v>#N/A</v>
          </cell>
        </row>
        <row r="206">
          <cell r="BT206" t="str">
            <v>Balatonfőkajár</v>
          </cell>
        </row>
        <row r="207">
          <cell r="BT207" t="e">
            <v>#N/A</v>
          </cell>
        </row>
        <row r="208">
          <cell r="BT208" t="str">
            <v>Balatonfüred</v>
          </cell>
        </row>
        <row r="209">
          <cell r="BT209" t="e">
            <v>#N/A</v>
          </cell>
        </row>
        <row r="210">
          <cell r="BT210" t="e">
            <v>#N/A</v>
          </cell>
        </row>
        <row r="211">
          <cell r="BT211" t="e">
            <v>#N/A</v>
          </cell>
        </row>
        <row r="212">
          <cell r="BT212" t="e">
            <v>#N/A</v>
          </cell>
        </row>
        <row r="213">
          <cell r="BT213" t="str">
            <v>Balatonkeresztúr</v>
          </cell>
        </row>
        <row r="214">
          <cell r="BT214" t="e">
            <v>#N/A</v>
          </cell>
        </row>
        <row r="215">
          <cell r="BT215" t="e">
            <v>#N/A</v>
          </cell>
        </row>
        <row r="216">
          <cell r="BT216" t="e">
            <v>#N/A</v>
          </cell>
        </row>
        <row r="217">
          <cell r="BT217" t="e">
            <v>#N/A</v>
          </cell>
        </row>
        <row r="218">
          <cell r="BT218" t="str">
            <v>Balatonrendes</v>
          </cell>
        </row>
        <row r="219">
          <cell r="BT219" t="str">
            <v>Balatonszabadi</v>
          </cell>
        </row>
        <row r="220">
          <cell r="BT220" t="str">
            <v>Balatonszárszó</v>
          </cell>
        </row>
        <row r="221">
          <cell r="BT221" t="str">
            <v>Balatonszemes</v>
          </cell>
        </row>
        <row r="222">
          <cell r="BT222" t="str">
            <v>Balatonszentgyörgy</v>
          </cell>
        </row>
        <row r="223">
          <cell r="BT223" t="str">
            <v>Balatonszepezd</v>
          </cell>
        </row>
        <row r="224">
          <cell r="BT224" t="str">
            <v>Balatonszőlős</v>
          </cell>
        </row>
        <row r="225">
          <cell r="BT225" t="str">
            <v>Balatonudvari</v>
          </cell>
        </row>
        <row r="226">
          <cell r="BT226" t="str">
            <v>Balatonújlak</v>
          </cell>
        </row>
        <row r="227">
          <cell r="BT227" t="str">
            <v>Balatonvilágos</v>
          </cell>
        </row>
        <row r="228">
          <cell r="BT228" t="e">
            <v>#N/A</v>
          </cell>
        </row>
        <row r="229">
          <cell r="BT229" t="e">
            <v>#N/A</v>
          </cell>
        </row>
        <row r="230">
          <cell r="BT230" t="e">
            <v>#N/A</v>
          </cell>
        </row>
        <row r="231">
          <cell r="BT231" t="str">
            <v>Balmazújváros</v>
          </cell>
        </row>
        <row r="232">
          <cell r="BT232" t="str">
            <v>Balogunyom</v>
          </cell>
        </row>
        <row r="233">
          <cell r="BT233" t="str">
            <v>Balotaszállás</v>
          </cell>
        </row>
        <row r="234">
          <cell r="BT234" t="e">
            <v>#N/A</v>
          </cell>
        </row>
        <row r="235">
          <cell r="BT235" t="str">
            <v>Bálványos</v>
          </cell>
        </row>
        <row r="236">
          <cell r="BT236" t="str">
            <v>Bana</v>
          </cell>
        </row>
        <row r="237">
          <cell r="BT237" t="str">
            <v>Bánd</v>
          </cell>
        </row>
        <row r="238">
          <cell r="BT238" t="e">
            <v>#N/A</v>
          </cell>
        </row>
        <row r="239">
          <cell r="BT239" t="str">
            <v>Bánhorváti</v>
          </cell>
        </row>
        <row r="240">
          <cell r="BT240" t="str">
            <v>Bánk</v>
          </cell>
        </row>
        <row r="241">
          <cell r="BT241" t="str">
            <v>Bánokszentgyörgy</v>
          </cell>
        </row>
        <row r="242">
          <cell r="BT242" t="str">
            <v>Bánréve</v>
          </cell>
        </row>
        <row r="243">
          <cell r="BT243" t="e">
            <v>#N/A</v>
          </cell>
        </row>
        <row r="244">
          <cell r="BT244" t="e">
            <v>#N/A</v>
          </cell>
        </row>
        <row r="245">
          <cell r="BT245" t="e">
            <v>#N/A</v>
          </cell>
        </row>
        <row r="246">
          <cell r="BT246" t="e">
            <v>#N/A</v>
          </cell>
        </row>
        <row r="247">
          <cell r="BT247" t="str">
            <v>Báránd</v>
          </cell>
        </row>
        <row r="248">
          <cell r="BT248" t="e">
            <v>#N/A</v>
          </cell>
        </row>
        <row r="249">
          <cell r="BT249" t="str">
            <v>Baranyajenő</v>
          </cell>
        </row>
        <row r="250">
          <cell r="BT250" t="str">
            <v>Baranyaszentgyörgy</v>
          </cell>
        </row>
        <row r="251">
          <cell r="BT251" t="e">
            <v>#N/A</v>
          </cell>
        </row>
        <row r="252">
          <cell r="BT252" t="str">
            <v>Barcs</v>
          </cell>
        </row>
        <row r="253">
          <cell r="BT253" t="str">
            <v>Bárdudvarnok</v>
          </cell>
        </row>
        <row r="254">
          <cell r="BT254" t="e">
            <v>#N/A</v>
          </cell>
        </row>
        <row r="255">
          <cell r="BT255" t="str">
            <v>Bárna</v>
          </cell>
        </row>
        <row r="256">
          <cell r="BT256" t="str">
            <v>Barnag</v>
          </cell>
        </row>
        <row r="257">
          <cell r="BT257" t="e">
            <v>#N/A</v>
          </cell>
        </row>
        <row r="258">
          <cell r="BT258" t="str">
            <v>Basal</v>
          </cell>
        </row>
        <row r="259">
          <cell r="BT259" t="e">
            <v>#N/A</v>
          </cell>
        </row>
        <row r="260">
          <cell r="BT260" t="str">
            <v>Báta</v>
          </cell>
        </row>
        <row r="261">
          <cell r="BT261" t="e">
            <v>#N/A</v>
          </cell>
        </row>
        <row r="262">
          <cell r="BT262" t="e">
            <v>#N/A</v>
          </cell>
        </row>
        <row r="263">
          <cell r="BT263" t="e">
            <v>#N/A</v>
          </cell>
        </row>
        <row r="264">
          <cell r="BT264" t="str">
            <v>Bátmonostor</v>
          </cell>
        </row>
        <row r="265">
          <cell r="BT265" t="str">
            <v>Bátonyterenye</v>
          </cell>
        </row>
        <row r="266">
          <cell r="BT266" t="str">
            <v>Bátor</v>
          </cell>
        </row>
        <row r="267">
          <cell r="BT267" t="e">
            <v>#N/A</v>
          </cell>
        </row>
        <row r="268">
          <cell r="BT268" t="str">
            <v>Battonya</v>
          </cell>
        </row>
        <row r="269">
          <cell r="BT269" t="str">
            <v>Bátya</v>
          </cell>
        </row>
        <row r="270">
          <cell r="BT270" t="str">
            <v>Batyk</v>
          </cell>
        </row>
        <row r="271">
          <cell r="BT271" t="str">
            <v>Bázakerettye</v>
          </cell>
        </row>
        <row r="272">
          <cell r="BT272" t="str">
            <v>Bazsi</v>
          </cell>
        </row>
        <row r="273">
          <cell r="BT273" t="str">
            <v>Béb</v>
          </cell>
        </row>
        <row r="274">
          <cell r="BT274" t="e">
            <v>#N/A</v>
          </cell>
        </row>
        <row r="275">
          <cell r="BT275" t="str">
            <v>Becske</v>
          </cell>
        </row>
        <row r="276">
          <cell r="BT276" t="str">
            <v>Becskeháza</v>
          </cell>
        </row>
        <row r="277">
          <cell r="BT277" t="str">
            <v>Becsvölgye</v>
          </cell>
        </row>
        <row r="278">
          <cell r="BT278" t="str">
            <v>Bedegkér</v>
          </cell>
        </row>
        <row r="279">
          <cell r="BT279" t="str">
            <v>Bedő</v>
          </cell>
        </row>
        <row r="280">
          <cell r="BT280" t="str">
            <v>Bejcgyertyános</v>
          </cell>
        </row>
        <row r="281">
          <cell r="BT281" t="str">
            <v>Békás</v>
          </cell>
        </row>
        <row r="282">
          <cell r="BT282" t="str">
            <v>Bekecs</v>
          </cell>
        </row>
        <row r="283">
          <cell r="BT283" t="str">
            <v>Békés</v>
          </cell>
        </row>
        <row r="284">
          <cell r="BT284" t="str">
            <v>Békéscsaba</v>
          </cell>
        </row>
        <row r="285">
          <cell r="BT285" t="e">
            <v>#N/A</v>
          </cell>
        </row>
        <row r="286">
          <cell r="BT286" t="str">
            <v>Békésszentandrás</v>
          </cell>
        </row>
        <row r="287">
          <cell r="BT287" t="str">
            <v>Bekölce</v>
          </cell>
        </row>
        <row r="288">
          <cell r="BT288" t="str">
            <v>Bélapátfalva</v>
          </cell>
        </row>
        <row r="289">
          <cell r="BT289" t="e">
            <v>#N/A</v>
          </cell>
        </row>
        <row r="290">
          <cell r="BT290" t="e">
            <v>#N/A</v>
          </cell>
        </row>
        <row r="291">
          <cell r="BT291" t="e">
            <v>#N/A</v>
          </cell>
        </row>
        <row r="292">
          <cell r="BT292" t="e">
            <v>#N/A</v>
          </cell>
        </row>
        <row r="293">
          <cell r="BT293" t="str">
            <v>Belezna</v>
          </cell>
        </row>
        <row r="294">
          <cell r="BT294" t="str">
            <v>Bélmegyer</v>
          </cell>
        </row>
        <row r="295">
          <cell r="BT295" t="e">
            <v>#N/A</v>
          </cell>
        </row>
        <row r="296">
          <cell r="BT296" t="str">
            <v>Belsősárd</v>
          </cell>
        </row>
        <row r="297">
          <cell r="BT297" t="e">
            <v>#N/A</v>
          </cell>
        </row>
        <row r="298">
          <cell r="BT298" t="e">
            <v>#N/A</v>
          </cell>
        </row>
        <row r="299">
          <cell r="BT299" t="e">
            <v>#N/A</v>
          </cell>
        </row>
        <row r="300">
          <cell r="BT300" t="e">
            <v>#N/A</v>
          </cell>
        </row>
        <row r="301">
          <cell r="BT301" t="str">
            <v>Bérbaltavár</v>
          </cell>
        </row>
        <row r="302">
          <cell r="BT302" t="str">
            <v>Bercel</v>
          </cell>
        </row>
        <row r="303">
          <cell r="BT303" t="e">
            <v>#N/A</v>
          </cell>
        </row>
        <row r="304">
          <cell r="BT304" t="e">
            <v>#N/A</v>
          </cell>
        </row>
        <row r="305">
          <cell r="BT305" t="str">
            <v>Berekböszörmény</v>
          </cell>
        </row>
        <row r="306">
          <cell r="BT306" t="str">
            <v>Berekfürdő</v>
          </cell>
        </row>
        <row r="307">
          <cell r="BT307" t="str">
            <v>Beremend</v>
          </cell>
        </row>
        <row r="308">
          <cell r="BT308" t="str">
            <v>Berente</v>
          </cell>
        </row>
        <row r="309">
          <cell r="BT309" t="str">
            <v>Beret</v>
          </cell>
        </row>
        <row r="310">
          <cell r="BT310" t="str">
            <v>Berettyóújfalu</v>
          </cell>
        </row>
        <row r="311">
          <cell r="BT311" t="str">
            <v>Berhida</v>
          </cell>
        </row>
        <row r="312">
          <cell r="BT312" t="e">
            <v>#N/A</v>
          </cell>
        </row>
        <row r="313">
          <cell r="BT313" t="str">
            <v>Berkesd</v>
          </cell>
        </row>
        <row r="314">
          <cell r="BT314" t="e">
            <v>#N/A</v>
          </cell>
        </row>
        <row r="315">
          <cell r="BT315" t="e">
            <v>#N/A</v>
          </cell>
        </row>
        <row r="316">
          <cell r="BT316" t="str">
            <v>Berzék</v>
          </cell>
        </row>
        <row r="317">
          <cell r="BT317" t="e">
            <v>#N/A</v>
          </cell>
        </row>
        <row r="318">
          <cell r="BT318" t="str">
            <v>Besence</v>
          </cell>
        </row>
        <row r="319">
          <cell r="BT319" t="e">
            <v>#N/A</v>
          </cell>
        </row>
        <row r="320">
          <cell r="BT320" t="str">
            <v>Besenyőtelek</v>
          </cell>
        </row>
        <row r="321">
          <cell r="BT321" t="str">
            <v>Besenyszög</v>
          </cell>
        </row>
        <row r="322">
          <cell r="BT322" t="e">
            <v>#N/A</v>
          </cell>
        </row>
        <row r="323">
          <cell r="BT323" t="e">
            <v>#N/A</v>
          </cell>
        </row>
        <row r="324">
          <cell r="BT324" t="e">
            <v>#N/A</v>
          </cell>
        </row>
        <row r="325">
          <cell r="BT325" t="str">
            <v>Bezenye</v>
          </cell>
        </row>
        <row r="326">
          <cell r="BT326" t="str">
            <v>Bezeréd</v>
          </cell>
        </row>
        <row r="327">
          <cell r="BT327" t="str">
            <v>Bezi</v>
          </cell>
        </row>
        <row r="328">
          <cell r="BT328" t="e">
            <v>#N/A</v>
          </cell>
        </row>
        <row r="329">
          <cell r="BT329" t="str">
            <v>Bicsérd</v>
          </cell>
        </row>
        <row r="330">
          <cell r="BT330" t="e">
            <v>#N/A</v>
          </cell>
        </row>
        <row r="331">
          <cell r="BT331" t="str">
            <v>Bihardancsháza</v>
          </cell>
        </row>
        <row r="332">
          <cell r="BT332" t="str">
            <v>Biharkeresztes</v>
          </cell>
        </row>
        <row r="333">
          <cell r="BT333" t="str">
            <v>Biharnagybajom</v>
          </cell>
        </row>
        <row r="334">
          <cell r="BT334" t="str">
            <v>Bihartorda</v>
          </cell>
        </row>
        <row r="335">
          <cell r="BT335" t="str">
            <v>Biharugra</v>
          </cell>
        </row>
        <row r="336">
          <cell r="BT336" t="e">
            <v>#N/A</v>
          </cell>
        </row>
        <row r="337">
          <cell r="BT337" t="str">
            <v>Bikal</v>
          </cell>
        </row>
        <row r="338">
          <cell r="BT338" t="e">
            <v>#N/A</v>
          </cell>
        </row>
        <row r="339">
          <cell r="BT339" t="str">
            <v>Birján</v>
          </cell>
        </row>
        <row r="340">
          <cell r="BT340" t="str">
            <v>Bisse</v>
          </cell>
        </row>
        <row r="341">
          <cell r="BT341" t="str">
            <v>Boba</v>
          </cell>
        </row>
        <row r="342">
          <cell r="BT342" t="str">
            <v>Bocfölde</v>
          </cell>
        </row>
        <row r="343">
          <cell r="BT343" t="str">
            <v>Boconád</v>
          </cell>
        </row>
        <row r="344">
          <cell r="BT344" t="str">
            <v>Bócsa</v>
          </cell>
        </row>
        <row r="345">
          <cell r="BT345" t="str">
            <v>Bocska</v>
          </cell>
        </row>
        <row r="346">
          <cell r="BT346" t="str">
            <v>Bocskaikert</v>
          </cell>
        </row>
        <row r="347">
          <cell r="BT347" t="str">
            <v>Boda</v>
          </cell>
        </row>
        <row r="348">
          <cell r="BT348" t="e">
            <v>#N/A</v>
          </cell>
        </row>
        <row r="349">
          <cell r="BT349" t="e">
            <v>#N/A</v>
          </cell>
        </row>
        <row r="350">
          <cell r="BT350" t="str">
            <v>Bodolyabér</v>
          </cell>
        </row>
        <row r="351">
          <cell r="BT351" t="str">
            <v>Bodonhely</v>
          </cell>
        </row>
        <row r="352">
          <cell r="BT352" t="str">
            <v>Bodony</v>
          </cell>
        </row>
        <row r="353">
          <cell r="BT353" t="str">
            <v>Bodorfa</v>
          </cell>
        </row>
        <row r="354">
          <cell r="BT354" t="e">
            <v>#N/A</v>
          </cell>
        </row>
        <row r="355">
          <cell r="BT355" t="str">
            <v>Bodroghalom</v>
          </cell>
        </row>
        <row r="356">
          <cell r="BT356" t="str">
            <v>Bodrogkeresztúr</v>
          </cell>
        </row>
        <row r="357">
          <cell r="BT357" t="str">
            <v>Bodrogkisfalud</v>
          </cell>
        </row>
        <row r="358">
          <cell r="BT358" t="str">
            <v>Bodrogolaszi</v>
          </cell>
        </row>
        <row r="359">
          <cell r="BT359" t="e">
            <v>#N/A</v>
          </cell>
        </row>
        <row r="360">
          <cell r="BT360" t="str">
            <v>步渠灡扺湥⁩汥慳E⠀戲 湉浺滩楹琠狡畳⁳泡慴⁬汥潴瑴朠敹浲步步渠灡扺湥⁩汥慳ó؉䄀 ㄀　 　　　 昀儀渁氀 渀愀最礀漀戀戀 氀愀欀漀猀猀最猀稀洀切 渀欀漀爀洀渀礀稀愀琀 氀琀愀氀 渀氀氀愀渀 昀攀渀渀琀愀爀琀漀琀琀 瘀漀搀欀戀愀渀 愀稀 渀氀氀愀渀 攀氀椀渀搀琀漀琀琀 ㄀⸀ 渀攀瘀攀氀猀椀 瘀 渀攀洀 瘀攀最礀攀猀 挀猀漀瀀漀爀琀樀愀椀戀愀 樀爀 最礀攀爀洀攀欀攀欀 猀稀洀愀 ⠀愀 ㄀　 　　　 昀儀渁氀 渀愀最礀漀戀戀 氀愀欀漀猀猀最猀稀洀</v>
          </cell>
        </row>
        <row r="361">
          <cell r="BT361" t="e">
            <v>#N/A</v>
          </cell>
        </row>
        <row r="362">
          <cell r="BT362" t="str">
            <v>Bogács</v>
          </cell>
        </row>
        <row r="363">
          <cell r="BT363" t="e">
            <v>#N/A</v>
          </cell>
        </row>
        <row r="364">
          <cell r="BT364" t="str">
            <v>Bogádmindszent</v>
          </cell>
        </row>
        <row r="365">
          <cell r="BT365" t="str">
            <v>Bogdása</v>
          </cell>
        </row>
        <row r="366">
          <cell r="BT366" t="e">
            <v>#N/A</v>
          </cell>
        </row>
        <row r="367">
          <cell r="BT367" t="str">
            <v>Bogyoszló</v>
          </cell>
        </row>
        <row r="368">
          <cell r="BT368" t="str">
            <v>Dr. Ferencz Márton</v>
          </cell>
        </row>
        <row r="369">
          <cell r="BT369" t="str">
            <v>Bókaháza</v>
          </cell>
        </row>
        <row r="370">
          <cell r="BT370" t="e">
            <v>#N/A</v>
          </cell>
        </row>
        <row r="371">
          <cell r="BT371" t="str">
            <v>Bokor</v>
          </cell>
        </row>
        <row r="372">
          <cell r="BT372" t="str">
            <v>Boldog</v>
          </cell>
        </row>
        <row r="373">
          <cell r="BT373" t="e">
            <v>#N/A</v>
          </cell>
        </row>
        <row r="374">
          <cell r="BT374" t="str">
            <v>Boldogkőújfalu</v>
          </cell>
        </row>
        <row r="375">
          <cell r="BT375" t="str">
            <v>Boldogkőváralja</v>
          </cell>
        </row>
        <row r="376">
          <cell r="BT376" t="e">
            <v>#N/A</v>
          </cell>
        </row>
        <row r="377">
          <cell r="BT377" t="e">
            <v>#N/A</v>
          </cell>
        </row>
        <row r="378">
          <cell r="BT378" t="str">
            <v>Bolhó</v>
          </cell>
        </row>
        <row r="379">
          <cell r="BT379" t="str">
            <v>Bóly</v>
          </cell>
        </row>
        <row r="380">
          <cell r="BT380" t="str">
            <v>Boncodfölde</v>
          </cell>
        </row>
        <row r="381">
          <cell r="BT381" t="str">
            <v>Bonnya</v>
          </cell>
        </row>
        <row r="382">
          <cell r="BT382" t="str">
            <v>Bonyhád</v>
          </cell>
        </row>
        <row r="383">
          <cell r="BT383" t="e">
            <v>#N/A</v>
          </cell>
        </row>
        <row r="384">
          <cell r="BT384" t="str">
            <v>Bordány</v>
          </cell>
        </row>
        <row r="385">
          <cell r="BT385" t="str">
            <v>Borgáta</v>
          </cell>
        </row>
        <row r="386">
          <cell r="BT386" t="e">
            <v>#N/A</v>
          </cell>
        </row>
        <row r="387">
          <cell r="BT387" t="str">
            <v>Borota</v>
          </cell>
        </row>
        <row r="388">
          <cell r="BT388" t="str">
            <v>Borsfa</v>
          </cell>
        </row>
        <row r="389">
          <cell r="BT389" t="str">
            <v>Borsodbóta</v>
          </cell>
        </row>
        <row r="390">
          <cell r="BT390" t="str">
            <v>Borsodgeszt</v>
          </cell>
        </row>
        <row r="391">
          <cell r="BT391" t="str">
            <v>Borsodivánka</v>
          </cell>
        </row>
        <row r="392">
          <cell r="BT392" t="str">
            <v>Borsodnádasd</v>
          </cell>
        </row>
        <row r="393">
          <cell r="BT393" t="str">
            <v>Borsodszentgyörgy</v>
          </cell>
        </row>
        <row r="394">
          <cell r="BT394" t="str">
            <v>Borsodszirák</v>
          </cell>
        </row>
        <row r="395">
          <cell r="BT395" t="str">
            <v>Borsosberény</v>
          </cell>
        </row>
        <row r="396">
          <cell r="BT396" t="str">
            <v>Borszörcsök</v>
          </cell>
        </row>
        <row r="397">
          <cell r="BT397" t="str">
            <v>Borzavár</v>
          </cell>
        </row>
        <row r="398">
          <cell r="BT398" t="e">
            <v>#N/A</v>
          </cell>
        </row>
        <row r="399">
          <cell r="BT399" t="e">
            <v>#N/A</v>
          </cell>
        </row>
        <row r="400">
          <cell r="BT400" t="e">
            <v>#N/A</v>
          </cell>
        </row>
        <row r="401">
          <cell r="BT401" t="str">
            <v>Bozsok</v>
          </cell>
        </row>
        <row r="402">
          <cell r="BT402" t="str">
            <v>Bozzai</v>
          </cell>
        </row>
        <row r="403">
          <cell r="BT403" t="e">
            <v>#N/A</v>
          </cell>
        </row>
        <row r="404">
          <cell r="BT404" t="e">
            <v>#N/A</v>
          </cell>
        </row>
        <row r="405">
          <cell r="BT405" t="e">
            <v>#N/A</v>
          </cell>
        </row>
        <row r="406">
          <cell r="BT406" t="str">
            <v>Böde</v>
          </cell>
        </row>
        <row r="407">
          <cell r="BT407" t="str">
            <v>Bödeháza</v>
          </cell>
        </row>
        <row r="408">
          <cell r="BT408" t="str">
            <v>Bögöt</v>
          </cell>
        </row>
        <row r="409">
          <cell r="BT409" t="str">
            <v>Bögöte</v>
          </cell>
        </row>
        <row r="410">
          <cell r="BT410" t="str">
            <v>Böhönye</v>
          </cell>
        </row>
        <row r="411">
          <cell r="BT411" t="e">
            <v>#N/A</v>
          </cell>
        </row>
        <row r="412">
          <cell r="BT412" t="e">
            <v>#N/A</v>
          </cell>
        </row>
        <row r="413">
          <cell r="BT413" t="str">
            <v>Bőny</v>
          </cell>
        </row>
        <row r="414">
          <cell r="BT414" t="str">
            <v>Börcs</v>
          </cell>
        </row>
        <row r="415">
          <cell r="BT415" t="str">
            <v>Börzönce</v>
          </cell>
        </row>
        <row r="416">
          <cell r="BT416" t="str">
            <v>Bősárkány</v>
          </cell>
        </row>
        <row r="417">
          <cell r="BT417" t="str">
            <v>Bőszénfa</v>
          </cell>
        </row>
        <row r="418">
          <cell r="BT418" t="str">
            <v>Bucsa</v>
          </cell>
        </row>
        <row r="419">
          <cell r="BT419" t="e">
            <v>#N/A</v>
          </cell>
        </row>
        <row r="420">
          <cell r="BT420" t="str">
            <v>Búcsúszentlászló</v>
          </cell>
        </row>
        <row r="421">
          <cell r="BT421" t="str">
            <v>Bucsuta</v>
          </cell>
        </row>
        <row r="422">
          <cell r="BT422" t="e">
            <v>#N/A</v>
          </cell>
        </row>
        <row r="423">
          <cell r="BT423" t="str">
            <v>Budakalász</v>
          </cell>
        </row>
        <row r="424">
          <cell r="BT424" t="str">
            <v>Budakeszi</v>
          </cell>
        </row>
        <row r="425">
          <cell r="BT425" t="e">
            <v>#N/A</v>
          </cell>
        </row>
        <row r="426">
          <cell r="BT426" t="str">
            <v>Bugac</v>
          </cell>
        </row>
        <row r="427">
          <cell r="BT427" t="str">
            <v>Bugacpusztaháza</v>
          </cell>
        </row>
        <row r="428">
          <cell r="BT428" t="str">
            <v>Bugyi</v>
          </cell>
        </row>
        <row r="429">
          <cell r="BT429" t="e">
            <v>#N/A</v>
          </cell>
        </row>
        <row r="430">
          <cell r="BT430" t="str">
            <v>Buják</v>
          </cell>
        </row>
        <row r="431">
          <cell r="BT431" t="str">
            <v>Buzsák</v>
          </cell>
        </row>
        <row r="432">
          <cell r="BT432" t="e">
            <v>#N/A</v>
          </cell>
        </row>
        <row r="433">
          <cell r="BT433" t="e">
            <v>#N/A</v>
          </cell>
        </row>
        <row r="434">
          <cell r="BT434" t="e">
            <v>#N/A</v>
          </cell>
        </row>
        <row r="435">
          <cell r="BT435" t="e">
            <v>#N/A</v>
          </cell>
        </row>
        <row r="436">
          <cell r="BT436" t="str">
            <v>Bükkösd</v>
          </cell>
        </row>
        <row r="437">
          <cell r="BT437" t="str">
            <v>Bükkszék</v>
          </cell>
        </row>
        <row r="438">
          <cell r="BT438" t="str">
            <v>Bükkszenterzsébet</v>
          </cell>
        </row>
        <row r="439">
          <cell r="BT439" t="e">
            <v>#N/A</v>
          </cell>
        </row>
        <row r="440">
          <cell r="BT440" t="str">
            <v>Bükkszentmárton</v>
          </cell>
        </row>
        <row r="441">
          <cell r="BT441" t="e">
            <v>#N/A</v>
          </cell>
        </row>
        <row r="442">
          <cell r="BT442" t="str">
            <v>Bürüs</v>
          </cell>
        </row>
        <row r="443">
          <cell r="BT443" t="str">
            <v>Büssü</v>
          </cell>
        </row>
        <row r="444">
          <cell r="BT444" t="e">
            <v>#N/A</v>
          </cell>
        </row>
        <row r="445">
          <cell r="BT445" t="e">
            <v>#N/A</v>
          </cell>
        </row>
        <row r="446">
          <cell r="BT446" t="str">
            <v>Cakóháza</v>
          </cell>
        </row>
        <row r="447">
          <cell r="BT447" t="e">
            <v>#N/A</v>
          </cell>
        </row>
        <row r="448">
          <cell r="BT448" t="e">
            <v>#N/A</v>
          </cell>
        </row>
        <row r="449">
          <cell r="BT449" t="e">
            <v>#N/A</v>
          </cell>
        </row>
        <row r="450">
          <cell r="BT450" t="str">
            <v>Dr. Jakab Róbert</v>
          </cell>
        </row>
        <row r="451">
          <cell r="BT451" t="str">
            <v>Celldömölk</v>
          </cell>
        </row>
        <row r="452">
          <cell r="BT452" t="str">
            <v>Cered</v>
          </cell>
        </row>
        <row r="453">
          <cell r="BT453" t="e">
            <v>#N/A</v>
          </cell>
        </row>
        <row r="454">
          <cell r="BT454" t="str">
            <v>Cibakháza</v>
          </cell>
        </row>
        <row r="455">
          <cell r="BT455" t="str">
            <v>Cigánd</v>
          </cell>
        </row>
        <row r="456">
          <cell r="BT456" t="e">
            <v>#N/A</v>
          </cell>
        </row>
        <row r="457">
          <cell r="BT457" t="str">
            <v>Cirák</v>
          </cell>
        </row>
        <row r="458">
          <cell r="BT458" t="str">
            <v>Csabacsűd</v>
          </cell>
        </row>
        <row r="459">
          <cell r="BT459" t="str">
            <v>Csabaszabadi</v>
          </cell>
        </row>
        <row r="460">
          <cell r="BT460" t="e">
            <v>#N/A</v>
          </cell>
        </row>
        <row r="461">
          <cell r="BT461" t="str">
            <v>Csabrendek</v>
          </cell>
        </row>
        <row r="462">
          <cell r="BT462" t="str">
            <v>Csáfordjánosfa</v>
          </cell>
        </row>
        <row r="463">
          <cell r="BT463" t="e">
            <v>#N/A</v>
          </cell>
        </row>
        <row r="464">
          <cell r="BT464" t="str">
            <v>Csajág</v>
          </cell>
        </row>
        <row r="465">
          <cell r="BT465" t="str">
            <v>Csákány</v>
          </cell>
        </row>
        <row r="466">
          <cell r="BT466" t="e">
            <v>#N/A</v>
          </cell>
        </row>
        <row r="467">
          <cell r="BT467" t="e">
            <v>#N/A</v>
          </cell>
        </row>
        <row r="468">
          <cell r="BT468" t="str">
            <v>Csákvár</v>
          </cell>
        </row>
        <row r="469">
          <cell r="BT469" t="str">
            <v>Csanádalberti</v>
          </cell>
        </row>
        <row r="470">
          <cell r="BT470" t="str">
            <v>Csanádapáca</v>
          </cell>
        </row>
        <row r="471">
          <cell r="BT471" t="str">
            <v>Csanádpalota</v>
          </cell>
        </row>
        <row r="472">
          <cell r="BT472" t="e">
            <v>#N/A</v>
          </cell>
        </row>
        <row r="473">
          <cell r="BT473" t="str">
            <v>Csány</v>
          </cell>
        </row>
        <row r="474">
          <cell r="BT474" t="str">
            <v>Csányoszró</v>
          </cell>
        </row>
        <row r="475">
          <cell r="BT475" t="str">
            <v>Csanytelek</v>
          </cell>
        </row>
        <row r="476">
          <cell r="BT476" t="str">
            <v>Csapi</v>
          </cell>
        </row>
        <row r="477">
          <cell r="BT477" t="str">
            <v>Csapod</v>
          </cell>
        </row>
        <row r="478">
          <cell r="BT478" t="str">
            <v>Csárdaszállás</v>
          </cell>
        </row>
        <row r="479">
          <cell r="BT479" t="str">
            <v>Csarnóta</v>
          </cell>
        </row>
        <row r="480">
          <cell r="BT480" t="e">
            <v>#N/A</v>
          </cell>
        </row>
        <row r="481">
          <cell r="BT481" t="str">
            <v>Császár</v>
          </cell>
        </row>
        <row r="482">
          <cell r="BT482" t="str">
            <v>Császártöltés</v>
          </cell>
        </row>
        <row r="483">
          <cell r="BT483" t="str">
            <v>Császló</v>
          </cell>
        </row>
        <row r="484">
          <cell r="BT484" t="str">
            <v>Csátalja</v>
          </cell>
        </row>
        <row r="485">
          <cell r="BT485" t="str">
            <v>Csatár</v>
          </cell>
        </row>
        <row r="486">
          <cell r="BT486" t="str">
            <v>Csataszög</v>
          </cell>
        </row>
        <row r="487">
          <cell r="BT487" t="e">
            <v>#N/A</v>
          </cell>
        </row>
        <row r="488">
          <cell r="BT488" t="str">
            <v>Csávoly</v>
          </cell>
        </row>
        <row r="489">
          <cell r="BT489" t="e">
            <v>#N/A</v>
          </cell>
        </row>
        <row r="490">
          <cell r="BT490" t="str">
            <v>Csécse</v>
          </cell>
        </row>
        <row r="491">
          <cell r="BT491" t="str">
            <v>Csegöld</v>
          </cell>
        </row>
        <row r="492">
          <cell r="BT492" t="str">
            <v>Csehbánya</v>
          </cell>
        </row>
        <row r="493">
          <cell r="BT493" t="e">
            <v>#N/A</v>
          </cell>
        </row>
        <row r="494">
          <cell r="BT494" t="e">
            <v>#N/A</v>
          </cell>
        </row>
        <row r="495">
          <cell r="BT495" t="str">
            <v>Csém</v>
          </cell>
        </row>
        <row r="496">
          <cell r="BT496" t="str">
            <v>Kossuth  L. u. 28.</v>
          </cell>
        </row>
        <row r="497">
          <cell r="BT497" t="e">
            <v>#N/A</v>
          </cell>
        </row>
        <row r="498">
          <cell r="BT498" t="str">
            <v>Csengele</v>
          </cell>
        </row>
        <row r="499">
          <cell r="BT499" t="e">
            <v>#N/A</v>
          </cell>
        </row>
        <row r="500">
          <cell r="BT500" t="str">
            <v>Csengersima</v>
          </cell>
        </row>
        <row r="501">
          <cell r="BT501" t="str">
            <v>Csengerújfalu</v>
          </cell>
        </row>
        <row r="502">
          <cell r="BT502" t="str">
            <v>Csengőd</v>
          </cell>
        </row>
        <row r="503">
          <cell r="BT503" t="e">
            <v>#N/A</v>
          </cell>
        </row>
        <row r="504">
          <cell r="BT504" t="e">
            <v>#N/A</v>
          </cell>
        </row>
        <row r="505">
          <cell r="BT505" t="str">
            <v>Csép</v>
          </cell>
        </row>
        <row r="506">
          <cell r="BT506" t="str">
            <v>Csépa</v>
          </cell>
        </row>
        <row r="507">
          <cell r="BT507" t="str">
            <v>Csepreg</v>
          </cell>
        </row>
        <row r="508">
          <cell r="BT508" t="e">
            <v>#N/A</v>
          </cell>
        </row>
        <row r="509">
          <cell r="BT509" t="e">
            <v>#N/A</v>
          </cell>
        </row>
        <row r="510">
          <cell r="BT510" t="e">
            <v>#N/A</v>
          </cell>
        </row>
        <row r="511">
          <cell r="BT511" t="e">
            <v>#N/A</v>
          </cell>
        </row>
        <row r="512">
          <cell r="BT512" t="e">
            <v>#N/A</v>
          </cell>
        </row>
        <row r="513">
          <cell r="BT513" t="str">
            <v>Cserháthaláp</v>
          </cell>
        </row>
        <row r="514">
          <cell r="BT514" t="str">
            <v>Cserhátsurány</v>
          </cell>
        </row>
        <row r="515">
          <cell r="BT515" t="str">
            <v>Cserhátszentiván</v>
          </cell>
        </row>
        <row r="516">
          <cell r="BT516" t="str">
            <v>Cserkeszőlő</v>
          </cell>
        </row>
        <row r="517">
          <cell r="BT517" t="str">
            <v>Cserkút</v>
          </cell>
        </row>
        <row r="518">
          <cell r="BT518" t="e">
            <v>#N/A</v>
          </cell>
        </row>
        <row r="519">
          <cell r="BT519" t="str">
            <v>Cserszegtomaj</v>
          </cell>
        </row>
        <row r="520">
          <cell r="BT520" t="str">
            <v>Csertalakos</v>
          </cell>
        </row>
        <row r="521">
          <cell r="BT521" t="str">
            <v>Csertő</v>
          </cell>
        </row>
        <row r="522">
          <cell r="BT522" t="str">
            <v>Csesznek</v>
          </cell>
        </row>
        <row r="523">
          <cell r="BT523" t="str">
            <v>Csesztreg</v>
          </cell>
        </row>
        <row r="524">
          <cell r="BT524" t="str">
            <v>Csesztve</v>
          </cell>
        </row>
        <row r="525">
          <cell r="BT525" t="str">
            <v>Csetény</v>
          </cell>
        </row>
        <row r="526">
          <cell r="BT526" t="str">
            <v>Bonyhádvarasd</v>
          </cell>
        </row>
        <row r="527">
          <cell r="BT527" t="e">
            <v>#N/A</v>
          </cell>
        </row>
        <row r="528">
          <cell r="BT528" t="e">
            <v>#N/A</v>
          </cell>
        </row>
        <row r="529">
          <cell r="BT529" t="e">
            <v>#N/A</v>
          </cell>
        </row>
        <row r="530">
          <cell r="BT530" t="e">
            <v>#N/A</v>
          </cell>
        </row>
        <row r="531">
          <cell r="BT531" t="e">
            <v>#N/A</v>
          </cell>
        </row>
        <row r="532">
          <cell r="BT532" t="e">
            <v>#N/A</v>
          </cell>
        </row>
        <row r="533">
          <cell r="BT533" t="str">
            <v>Csitár</v>
          </cell>
        </row>
        <row r="534">
          <cell r="BT534" t="e">
            <v>#N/A</v>
          </cell>
        </row>
        <row r="535">
          <cell r="BT535" t="e">
            <v>#N/A</v>
          </cell>
        </row>
        <row r="536">
          <cell r="BT536" t="e">
            <v>#N/A</v>
          </cell>
        </row>
        <row r="537">
          <cell r="BT537" t="str">
            <v>Csókakő</v>
          </cell>
        </row>
        <row r="538">
          <cell r="BT538" t="str">
            <v>Csokonyavisonta</v>
          </cell>
        </row>
        <row r="539">
          <cell r="BT539" t="str">
            <v>Csokvaomány</v>
          </cell>
        </row>
        <row r="540">
          <cell r="BT540" t="str">
            <v>Csolnok</v>
          </cell>
        </row>
        <row r="541">
          <cell r="BT541" t="e">
            <v>#N/A</v>
          </cell>
        </row>
        <row r="542">
          <cell r="BT542" t="str">
            <v>Csoma</v>
          </cell>
        </row>
        <row r="543">
          <cell r="BT543" t="e">
            <v>#N/A</v>
          </cell>
        </row>
        <row r="544">
          <cell r="BT544" t="e">
            <v>#N/A</v>
          </cell>
        </row>
        <row r="545">
          <cell r="BT545" t="str">
            <v>Csongrád</v>
          </cell>
        </row>
        <row r="546">
          <cell r="BT546" t="str">
            <v>Csonkahegyhát</v>
          </cell>
        </row>
        <row r="547">
          <cell r="BT547" t="str">
            <v>Csonkamindszent</v>
          </cell>
        </row>
        <row r="548">
          <cell r="BT548" t="str">
            <v>Csopak</v>
          </cell>
        </row>
        <row r="549">
          <cell r="BT549" t="str">
            <v>Orbán Zsolt</v>
          </cell>
        </row>
        <row r="550">
          <cell r="BT550" t="e">
            <v>#N/A</v>
          </cell>
        </row>
        <row r="551">
          <cell r="BT551" t="str">
            <v>Csorvás</v>
          </cell>
        </row>
        <row r="552">
          <cell r="BT552" t="str">
            <v>Csót</v>
          </cell>
        </row>
        <row r="553">
          <cell r="BT553" t="str">
            <v>Csöde</v>
          </cell>
        </row>
        <row r="554">
          <cell r="BT554" t="str">
            <v>Csögle</v>
          </cell>
        </row>
        <row r="555">
          <cell r="BT555" t="str">
            <v>Csökmő</v>
          </cell>
        </row>
        <row r="556">
          <cell r="BT556" t="e">
            <v>#N/A</v>
          </cell>
        </row>
        <row r="557">
          <cell r="BT557" t="e">
            <v>#N/A</v>
          </cell>
        </row>
        <row r="558">
          <cell r="BT558" t="str">
            <v>Csömödér</v>
          </cell>
        </row>
        <row r="559">
          <cell r="BT559" t="str">
            <v>Csömör</v>
          </cell>
        </row>
        <row r="560">
          <cell r="BT560" t="e">
            <v>#N/A</v>
          </cell>
        </row>
        <row r="561">
          <cell r="BT561" t="str">
            <v>Csörnyeföld</v>
          </cell>
        </row>
        <row r="562">
          <cell r="BT562" t="e">
            <v>#N/A</v>
          </cell>
        </row>
        <row r="563">
          <cell r="BT563" t="e">
            <v>#N/A</v>
          </cell>
        </row>
        <row r="564">
          <cell r="BT564" t="str">
            <v>Vaszari Dezső</v>
          </cell>
        </row>
        <row r="565">
          <cell r="BT565" t="str">
            <v>Csővár</v>
          </cell>
        </row>
        <row r="566">
          <cell r="BT566" t="str">
            <v>Csurgó</v>
          </cell>
        </row>
        <row r="567">
          <cell r="BT567" t="e">
            <v>#N/A</v>
          </cell>
        </row>
        <row r="568">
          <cell r="BT568" t="str">
            <v>Zalaszentlőrinc</v>
          </cell>
        </row>
        <row r="569">
          <cell r="BT569" t="e">
            <v>#N/A</v>
          </cell>
        </row>
        <row r="570">
          <cell r="BT570" t="str">
            <v>Dabronc</v>
          </cell>
        </row>
        <row r="571">
          <cell r="BT571" t="str">
            <v>Dabrony</v>
          </cell>
        </row>
        <row r="572">
          <cell r="BT572" t="str">
            <v>Dad</v>
          </cell>
        </row>
        <row r="573">
          <cell r="BT573" t="str">
            <v>Dág</v>
          </cell>
        </row>
        <row r="574">
          <cell r="BT574" t="str">
            <v>Dáka</v>
          </cell>
        </row>
        <row r="575">
          <cell r="BT575" t="e">
            <v>#N/A</v>
          </cell>
        </row>
        <row r="576">
          <cell r="BT576" t="str">
            <v>Damak</v>
          </cell>
        </row>
        <row r="577">
          <cell r="BT577" t="str">
            <v>Dámóc</v>
          </cell>
        </row>
        <row r="578">
          <cell r="BT578" t="str">
            <v>Dánszentmiklós</v>
          </cell>
        </row>
        <row r="579">
          <cell r="BT579" t="str">
            <v>Dány</v>
          </cell>
        </row>
        <row r="580">
          <cell r="BT580" t="e">
            <v>#N/A</v>
          </cell>
        </row>
        <row r="581">
          <cell r="BT581" t="e">
            <v>#N/A</v>
          </cell>
        </row>
        <row r="582">
          <cell r="BT582" t="str">
            <v>Darnó</v>
          </cell>
        </row>
        <row r="583">
          <cell r="BT583" t="e">
            <v>#N/A</v>
          </cell>
        </row>
        <row r="584">
          <cell r="BT584" t="e">
            <v>#N/A</v>
          </cell>
        </row>
        <row r="585">
          <cell r="BT585" t="str">
            <v>Darvas</v>
          </cell>
        </row>
        <row r="586">
          <cell r="BT586" t="e">
            <v>#N/A</v>
          </cell>
        </row>
        <row r="587">
          <cell r="BT587" t="str">
            <v>Debercsény</v>
          </cell>
        </row>
        <row r="588">
          <cell r="BT588" t="str">
            <v>Debrecen</v>
          </cell>
        </row>
        <row r="589">
          <cell r="BT589" t="str">
            <v>Debréte</v>
          </cell>
        </row>
        <row r="590">
          <cell r="BT590" t="e">
            <v>#N/A</v>
          </cell>
        </row>
        <row r="591">
          <cell r="BT591" t="str">
            <v>Dédestapolcsány</v>
          </cell>
        </row>
        <row r="592">
          <cell r="BT592" t="str">
            <v>Rákóczi u. 57.</v>
          </cell>
        </row>
        <row r="593">
          <cell r="BT593" t="str">
            <v>Dejtár</v>
          </cell>
        </row>
        <row r="594">
          <cell r="BT594" t="str">
            <v>Délegyháza</v>
          </cell>
        </row>
        <row r="595">
          <cell r="BT595" t="str">
            <v>Demecser</v>
          </cell>
        </row>
        <row r="596">
          <cell r="BT596" t="str">
            <v>Demjén</v>
          </cell>
        </row>
        <row r="597">
          <cell r="BT597" t="str">
            <v>Zalaújlak</v>
          </cell>
        </row>
        <row r="598">
          <cell r="BT598" t="e">
            <v>#N/A</v>
          </cell>
        </row>
        <row r="599">
          <cell r="BT599" t="str">
            <v>Derecske</v>
          </cell>
        </row>
        <row r="600">
          <cell r="BT600" t="str">
            <v>Derekegyház</v>
          </cell>
        </row>
        <row r="601">
          <cell r="BT601" t="str">
            <v>Deszk</v>
          </cell>
        </row>
        <row r="602">
          <cell r="BT602" t="str">
            <v>Detek</v>
          </cell>
        </row>
        <row r="603">
          <cell r="BT603" t="str">
            <v>Detk</v>
          </cell>
        </row>
        <row r="604">
          <cell r="BT604" t="str">
            <v>Dévaványa</v>
          </cell>
        </row>
        <row r="605">
          <cell r="BT605" t="str">
            <v>Devecser</v>
          </cell>
        </row>
        <row r="606">
          <cell r="BT606" t="str">
            <v>Dinnyeberki</v>
          </cell>
        </row>
        <row r="607">
          <cell r="BT607" t="str">
            <v>Diósberény</v>
          </cell>
        </row>
        <row r="608">
          <cell r="BT608" t="str">
            <v>Diósd</v>
          </cell>
        </row>
        <row r="609">
          <cell r="BT609" t="str">
            <v>Diósjenő</v>
          </cell>
        </row>
        <row r="610">
          <cell r="BT610" t="e">
            <v>#N/A</v>
          </cell>
        </row>
        <row r="611">
          <cell r="BT611" t="str">
            <v>Diósviszló</v>
          </cell>
        </row>
        <row r="612">
          <cell r="BT612" t="str">
            <v>Doba</v>
          </cell>
        </row>
        <row r="613">
          <cell r="BT613" t="str">
            <v>Doboz</v>
          </cell>
        </row>
        <row r="614">
          <cell r="BT614" t="e">
            <v>#N/A</v>
          </cell>
        </row>
        <row r="615">
          <cell r="BT615" t="e">
            <v>#N/A</v>
          </cell>
        </row>
        <row r="616">
          <cell r="BT616" t="e">
            <v>#N/A</v>
          </cell>
        </row>
        <row r="617">
          <cell r="BT617" t="str">
            <v>Domaháza</v>
          </cell>
        </row>
        <row r="618">
          <cell r="BT618" t="e">
            <v>#N/A</v>
          </cell>
        </row>
        <row r="619">
          <cell r="BT619" t="str">
            <v>Dombegyház</v>
          </cell>
        </row>
        <row r="620">
          <cell r="BT620" t="str">
            <v>Dombiratos</v>
          </cell>
        </row>
        <row r="621">
          <cell r="BT621" t="str">
            <v>Dombóvár</v>
          </cell>
        </row>
        <row r="622">
          <cell r="BT622" t="str">
            <v>Dombrád</v>
          </cell>
        </row>
        <row r="623">
          <cell r="BT623" t="str">
            <v>Domony</v>
          </cell>
        </row>
        <row r="624">
          <cell r="BT624" t="str">
            <v>Domoszló</v>
          </cell>
        </row>
        <row r="625">
          <cell r="BT625" t="str">
            <v>Dormánd</v>
          </cell>
        </row>
        <row r="626">
          <cell r="BT626" t="str">
            <v>Dorog</v>
          </cell>
        </row>
        <row r="627">
          <cell r="BT627" t="str">
            <v>Dorogháza</v>
          </cell>
        </row>
        <row r="628">
          <cell r="BT628" t="e">
            <v>#N/A</v>
          </cell>
        </row>
        <row r="629">
          <cell r="BT629" t="e">
            <v>#N/A</v>
          </cell>
        </row>
        <row r="630">
          <cell r="BT630" t="str">
            <v>Döbröce</v>
          </cell>
        </row>
        <row r="631">
          <cell r="BT631" t="str">
            <v>Döbrököz</v>
          </cell>
        </row>
        <row r="632">
          <cell r="BT632" t="str">
            <v>Döbrönte</v>
          </cell>
        </row>
        <row r="633">
          <cell r="BT633" t="e">
            <v>#N/A</v>
          </cell>
        </row>
        <row r="634">
          <cell r="BT634" t="e">
            <v>#N/A</v>
          </cell>
        </row>
        <row r="635">
          <cell r="BT635" t="str">
            <v>Dömsöd</v>
          </cell>
        </row>
        <row r="636">
          <cell r="BT636" t="e">
            <v>#N/A</v>
          </cell>
        </row>
        <row r="637">
          <cell r="BT637" t="str">
            <v>Dörgicse</v>
          </cell>
        </row>
        <row r="638">
          <cell r="BT638" t="e">
            <v>#N/A</v>
          </cell>
        </row>
        <row r="639">
          <cell r="BT639" t="str">
            <v>Dötk</v>
          </cell>
        </row>
        <row r="640">
          <cell r="BT640" t="str">
            <v>Dövény</v>
          </cell>
        </row>
        <row r="641">
          <cell r="BT641" t="e">
            <v>#N/A</v>
          </cell>
        </row>
        <row r="642">
          <cell r="BT642" t="str">
            <v>Drávacsehi</v>
          </cell>
        </row>
        <row r="643">
          <cell r="BT643" t="str">
            <v>Drávacsepely</v>
          </cell>
        </row>
        <row r="644">
          <cell r="BT644" t="str">
            <v>Drávafok</v>
          </cell>
        </row>
        <row r="645">
          <cell r="BT645" t="e">
            <v>#N/A</v>
          </cell>
        </row>
        <row r="646">
          <cell r="BT646" t="str">
            <v>Drávaiványi</v>
          </cell>
        </row>
        <row r="647">
          <cell r="BT647" t="str">
            <v>Drávakeresztúr</v>
          </cell>
        </row>
        <row r="648">
          <cell r="BT648" t="str">
            <v>Drávapalkonya</v>
          </cell>
        </row>
        <row r="649">
          <cell r="BT649" t="str">
            <v>Drávapiski</v>
          </cell>
        </row>
        <row r="650">
          <cell r="BT650" t="str">
            <v>Drávaszabolcs</v>
          </cell>
        </row>
        <row r="651">
          <cell r="BT651" t="str">
            <v>Drávaszerdahely</v>
          </cell>
        </row>
        <row r="652">
          <cell r="BT652" t="str">
            <v>Drávasztára</v>
          </cell>
        </row>
        <row r="653">
          <cell r="BT653" t="e">
            <v>#N/A</v>
          </cell>
        </row>
        <row r="654">
          <cell r="BT654" t="str">
            <v>Drégelypalánk</v>
          </cell>
        </row>
        <row r="655">
          <cell r="BT655" t="e">
            <v>#N/A</v>
          </cell>
        </row>
        <row r="656">
          <cell r="BT656" t="str">
            <v>Dudar</v>
          </cell>
        </row>
        <row r="657">
          <cell r="BT657" t="e">
            <v>#N/A</v>
          </cell>
        </row>
        <row r="658">
          <cell r="BT658" t="e">
            <v>#N/A</v>
          </cell>
        </row>
        <row r="659">
          <cell r="BT659" t="str">
            <v>Dunabogdány</v>
          </cell>
        </row>
        <row r="660">
          <cell r="BT660" t="e">
            <v>#N/A</v>
          </cell>
        </row>
        <row r="661">
          <cell r="BT661" t="e">
            <v>#N/A</v>
          </cell>
        </row>
        <row r="662">
          <cell r="BT662" t="str">
            <v>Dunaföldvár</v>
          </cell>
        </row>
        <row r="663">
          <cell r="BT663" t="str">
            <v>Dunaharaszti</v>
          </cell>
        </row>
        <row r="664">
          <cell r="BT664" t="e">
            <v>#N/A</v>
          </cell>
        </row>
        <row r="665">
          <cell r="BT665" t="e">
            <v>#N/A</v>
          </cell>
        </row>
        <row r="666">
          <cell r="BT666" t="e">
            <v>#N/A</v>
          </cell>
        </row>
        <row r="667">
          <cell r="BT667" t="str">
            <v>Dunaremete</v>
          </cell>
        </row>
        <row r="668">
          <cell r="BT668" t="str">
            <v>Dunaszeg</v>
          </cell>
        </row>
        <row r="669">
          <cell r="BT669" t="e">
            <v>#N/A</v>
          </cell>
        </row>
        <row r="670">
          <cell r="BT670" t="e">
            <v>#N/A</v>
          </cell>
        </row>
        <row r="671">
          <cell r="BT671" t="str">
            <v>Dunaszentgyörgy</v>
          </cell>
        </row>
        <row r="672">
          <cell r="BT672" t="e">
            <v>#N/A</v>
          </cell>
        </row>
        <row r="673">
          <cell r="BT673" t="str">
            <v>Dunaszentpál</v>
          </cell>
        </row>
        <row r="674">
          <cell r="BT674" t="str">
            <v>Dunasziget</v>
          </cell>
        </row>
        <row r="675">
          <cell r="BT675" t="e">
            <v>#N/A</v>
          </cell>
        </row>
        <row r="676">
          <cell r="BT676" t="str">
            <v>Dunaújváros</v>
          </cell>
        </row>
        <row r="677">
          <cell r="BT677" t="str">
            <v>潨⁬瑬穯珡瘠湡਩_x0000_汁敭楤_x0011_䐀⹲䜠杲⁹慂獺_x0007_䘁儀 甀 㔀㠀Ѐ_x0000_灁橡	一癯毡倠泡_x000F_䠁攀最攀搀焀猁 䰀愀樀漀猀渀ࠀĀFő tér 2_x000F_䐀竳慳䜠⹹甠‮⸳_x000B_䄀獬瓳汥步獥_x000C_䈀摯⁲楔潢୲_x0000_敫甠‮㘳ਮ_x0000_汁慶穳_x000D_䬀獩⁳穳_x001F_䬀獩⁳穳䜠潲正⁩敖潲楮慫	䘁儀 切琀 㘀㌀⸀਀_x0000_汁獺汯慣_x000F_娀楳潲⁳摮牯_x0012_䬀獯畳桴䰠‮⹵ㄠ㠲Ю_x0000_牁慫_x000E_嘀牡湡楡䰠珡決ჳ_x0000_畈祮摡⁩瑵慣㈠⸹_x0004_䄀汲ෳ_x0000_獚杩慲⁹狁൤_x0000_獚杩慲⁩狁ཤ_x0000_摁⁹⹅瑵慣ㄠ㈶Ԯ_x0000_牁൴_x0000_潋敬歮⃳潢ၲĀPetőfi utca 120._x0006_䄀穳污ೳ_x0000_狁慶</v>
          </cell>
        </row>
        <row r="678">
          <cell r="BT678" t="str">
            <v>Dunavecse</v>
          </cell>
        </row>
        <row r="679">
          <cell r="BT679" t="str">
            <v>Dusnok</v>
          </cell>
        </row>
        <row r="680">
          <cell r="BT680" t="str">
            <v>Dúzs</v>
          </cell>
        </row>
        <row r="681">
          <cell r="BT681" t="str">
            <v>Ebergőc</v>
          </cell>
        </row>
        <row r="682">
          <cell r="BT682" t="str">
            <v>Ebes</v>
          </cell>
        </row>
        <row r="683">
          <cell r="BT683" t="str">
            <v>Écs</v>
          </cell>
        </row>
        <row r="684">
          <cell r="BT684" t="str">
            <v>Ecséd</v>
          </cell>
        </row>
        <row r="685">
          <cell r="BT685" t="str">
            <v>Ecseg</v>
          </cell>
        </row>
        <row r="686">
          <cell r="BT686" t="str">
            <v>Ecsegfalva</v>
          </cell>
        </row>
        <row r="687">
          <cell r="BT687" t="e">
            <v>#N/A</v>
          </cell>
        </row>
        <row r="688">
          <cell r="BT688" t="e">
            <v>#N/A</v>
          </cell>
        </row>
        <row r="689">
          <cell r="BT689" t="e">
            <v>#N/A</v>
          </cell>
        </row>
        <row r="690">
          <cell r="BT690" t="str">
            <v>Edelény</v>
          </cell>
        </row>
        <row r="691">
          <cell r="BT691" t="str">
            <v>Edve</v>
          </cell>
        </row>
        <row r="692">
          <cell r="BT692" t="str">
            <v>Eger</v>
          </cell>
        </row>
        <row r="693">
          <cell r="BT693" t="str">
            <v>Egerág</v>
          </cell>
        </row>
        <row r="694">
          <cell r="BT694" t="str">
            <v>Egeralja</v>
          </cell>
        </row>
        <row r="695">
          <cell r="BT695" t="str">
            <v>Egeraracsa</v>
          </cell>
        </row>
        <row r="696">
          <cell r="BT696" t="e">
            <v>#N/A</v>
          </cell>
        </row>
        <row r="697">
          <cell r="BT697" t="str">
            <v>Egerbocs</v>
          </cell>
        </row>
        <row r="698">
          <cell r="BT698" t="str">
            <v>Egercsehi</v>
          </cell>
        </row>
        <row r="699">
          <cell r="BT699" t="e">
            <v>#N/A</v>
          </cell>
        </row>
        <row r="700">
          <cell r="BT700" t="e">
            <v>#N/A</v>
          </cell>
        </row>
        <row r="701">
          <cell r="BT701" t="e">
            <v>#N/A</v>
          </cell>
        </row>
        <row r="702">
          <cell r="BT702" t="str">
            <v>Egerszólát</v>
          </cell>
        </row>
        <row r="703">
          <cell r="BT703" t="str">
            <v>Égerszög</v>
          </cell>
        </row>
        <row r="704">
          <cell r="BT704" t="e">
            <v>#N/A</v>
          </cell>
        </row>
        <row r="705">
          <cell r="BT705" t="e">
            <v>#N/A</v>
          </cell>
        </row>
        <row r="706">
          <cell r="BT706" t="str">
            <v>Egyed</v>
          </cell>
        </row>
        <row r="707">
          <cell r="BT707" t="str">
            <v>Egyek</v>
          </cell>
        </row>
        <row r="708">
          <cell r="BT708" t="str">
            <v>Egyházasdengeleg</v>
          </cell>
        </row>
        <row r="709">
          <cell r="BT709" t="str">
            <v>Egyházasfalu</v>
          </cell>
        </row>
        <row r="710">
          <cell r="BT710" t="str">
            <v>Zsálek Ferenc Csaba</v>
          </cell>
        </row>
        <row r="711">
          <cell r="BT711" t="e">
            <v>#N/A</v>
          </cell>
        </row>
        <row r="712">
          <cell r="BT712" t="str">
            <v>Egyházashetye</v>
          </cell>
        </row>
        <row r="713">
          <cell r="BT713" t="str">
            <v>Egyházashollós</v>
          </cell>
        </row>
        <row r="714">
          <cell r="BT714" t="str">
            <v>Egyházaskesző</v>
          </cell>
        </row>
        <row r="715">
          <cell r="BT715" t="str">
            <v>Egyházaskozár</v>
          </cell>
        </row>
        <row r="716">
          <cell r="BT716" t="str">
            <v>Egyházasrádóc</v>
          </cell>
        </row>
        <row r="717">
          <cell r="BT717" t="str">
            <v>Elek</v>
          </cell>
        </row>
        <row r="718">
          <cell r="BT718" t="str">
            <v>Ellend</v>
          </cell>
        </row>
        <row r="719">
          <cell r="BT719" t="str">
            <v>Előszállás</v>
          </cell>
        </row>
        <row r="720">
          <cell r="BT720" t="e">
            <v>#N/A</v>
          </cell>
        </row>
        <row r="721">
          <cell r="BT721" t="str">
            <v>Encs</v>
          </cell>
        </row>
        <row r="722">
          <cell r="BT722" t="e">
            <v>#N/A</v>
          </cell>
        </row>
        <row r="723">
          <cell r="BT723" t="str">
            <v>Lovászi, Kútfej u. 112.</v>
          </cell>
        </row>
        <row r="724">
          <cell r="BT724" t="e">
            <v>#N/A</v>
          </cell>
        </row>
        <row r="725">
          <cell r="BT725" t="str">
            <v>Enese</v>
          </cell>
        </row>
        <row r="726">
          <cell r="BT726" t="str">
            <v>Enying</v>
          </cell>
        </row>
        <row r="727">
          <cell r="BT727" t="e">
            <v>#N/A</v>
          </cell>
        </row>
        <row r="728">
          <cell r="BT728" t="e">
            <v>#N/A</v>
          </cell>
        </row>
        <row r="729">
          <cell r="BT729" t="str">
            <v>Eplény</v>
          </cell>
        </row>
        <row r="730">
          <cell r="BT730" t="e">
            <v>#N/A</v>
          </cell>
        </row>
        <row r="731">
          <cell r="BT731" t="e">
            <v>#N/A</v>
          </cell>
        </row>
        <row r="732">
          <cell r="BT732" t="e">
            <v>#N/A</v>
          </cell>
        </row>
        <row r="733">
          <cell r="BT733" t="e">
            <v>#N/A</v>
          </cell>
        </row>
        <row r="734">
          <cell r="BT734" t="e">
            <v>#N/A</v>
          </cell>
        </row>
        <row r="735">
          <cell r="BT735" t="e">
            <v>#N/A</v>
          </cell>
        </row>
        <row r="736">
          <cell r="BT736" t="str">
            <v>Erdőkövesd</v>
          </cell>
        </row>
        <row r="737">
          <cell r="BT737" t="str">
            <v>Erdőkürt</v>
          </cell>
        </row>
        <row r="738">
          <cell r="BT738" t="e">
            <v>#N/A</v>
          </cell>
        </row>
        <row r="739">
          <cell r="BT739" t="str">
            <v>Erdősmecske</v>
          </cell>
        </row>
        <row r="740">
          <cell r="BT740" t="str">
            <v>Kiss u. 2.</v>
          </cell>
        </row>
        <row r="741">
          <cell r="BT741" t="str">
            <v>Erdőtelek</v>
          </cell>
        </row>
        <row r="742">
          <cell r="BT742" t="str">
            <v>Erk</v>
          </cell>
        </row>
        <row r="743">
          <cell r="BT743" t="str">
            <v>Érpatak</v>
          </cell>
        </row>
        <row r="744">
          <cell r="BT744" t="str">
            <v>Érsekcsanád</v>
          </cell>
        </row>
        <row r="745">
          <cell r="BT745" t="str">
            <v>Érsekhalma</v>
          </cell>
        </row>
        <row r="746">
          <cell r="BT746" t="str">
            <v>Kanizsai u. 6.</v>
          </cell>
        </row>
        <row r="747">
          <cell r="BT747" t="str">
            <v>Értény</v>
          </cell>
        </row>
        <row r="748">
          <cell r="BT748" t="str">
            <v>Erzsébet</v>
          </cell>
        </row>
        <row r="749">
          <cell r="BT749" t="str">
            <v>Esztár</v>
          </cell>
        </row>
        <row r="750">
          <cell r="BT750" t="str">
            <v>Eszteregnye</v>
          </cell>
        </row>
        <row r="751">
          <cell r="BT751" t="str">
            <v>Esztergályhorváti</v>
          </cell>
        </row>
        <row r="752">
          <cell r="BT752" t="str">
            <v>Esztergom</v>
          </cell>
        </row>
        <row r="753">
          <cell r="BT753" t="str">
            <v>Ete</v>
          </cell>
        </row>
        <row r="754">
          <cell r="BT754" t="str">
            <v>Blatt Antal</v>
          </cell>
        </row>
        <row r="755">
          <cell r="BT755" t="str">
            <v>Etyek</v>
          </cell>
        </row>
        <row r="756">
          <cell r="BT756" t="str">
            <v>Fábiánháza</v>
          </cell>
        </row>
        <row r="757">
          <cell r="BT757" t="e">
            <v>#N/A</v>
          </cell>
        </row>
        <row r="758">
          <cell r="BT758" t="str">
            <v>Fácánkert</v>
          </cell>
        </row>
        <row r="759">
          <cell r="BT759" t="str">
            <v>Fadd</v>
          </cell>
        </row>
        <row r="760">
          <cell r="BT760" t="str">
            <v>Fáj</v>
          </cell>
        </row>
        <row r="761">
          <cell r="BT761" t="str">
            <v>Fajsz</v>
          </cell>
        </row>
        <row r="762">
          <cell r="BT762" t="str">
            <v>Fancsal</v>
          </cell>
        </row>
        <row r="763">
          <cell r="BT763" t="str">
            <v>Farád</v>
          </cell>
        </row>
        <row r="764">
          <cell r="BT764" t="str">
            <v>Farkasgyepű</v>
          </cell>
        </row>
        <row r="765">
          <cell r="BT765" t="str">
            <v>Farkaslyuk</v>
          </cell>
        </row>
        <row r="766">
          <cell r="BT766" t="e">
            <v>#N/A</v>
          </cell>
        </row>
        <row r="767">
          <cell r="BT767" t="e">
            <v>#N/A</v>
          </cell>
        </row>
        <row r="768">
          <cell r="BT768" t="str">
            <v>Fedémes</v>
          </cell>
        </row>
        <row r="769">
          <cell r="BT769" t="str">
            <v>Fegyvernek</v>
          </cell>
        </row>
        <row r="770">
          <cell r="BT770" t="e">
            <v>#N/A</v>
          </cell>
        </row>
        <row r="771">
          <cell r="BT771" t="str">
            <v>Fehértó</v>
          </cell>
        </row>
        <row r="772">
          <cell r="BT772" t="str">
            <v>Fehérvárcsurgó</v>
          </cell>
        </row>
        <row r="773">
          <cell r="BT773" t="e">
            <v>#N/A</v>
          </cell>
        </row>
        <row r="774">
          <cell r="BT774" t="str">
            <v>Feketeerdő</v>
          </cell>
        </row>
        <row r="775">
          <cell r="BT775" t="str">
            <v>Felcsút</v>
          </cell>
        </row>
        <row r="776">
          <cell r="BT776" t="str">
            <v>Feldebrő</v>
          </cell>
        </row>
        <row r="777">
          <cell r="BT777" t="e">
            <v>#N/A</v>
          </cell>
        </row>
        <row r="778">
          <cell r="BT778" t="str">
            <v>Felpéc</v>
          </cell>
        </row>
        <row r="779">
          <cell r="BT779" t="e">
            <v>#N/A</v>
          </cell>
        </row>
        <row r="780">
          <cell r="BT780" t="str">
            <v>Felsőcsatár</v>
          </cell>
        </row>
        <row r="781">
          <cell r="BT781" t="e">
            <v>#N/A</v>
          </cell>
        </row>
        <row r="782">
          <cell r="BT782" t="str">
            <v>Felsőegerszeg</v>
          </cell>
        </row>
        <row r="783">
          <cell r="BT783" t="e">
            <v>#N/A</v>
          </cell>
        </row>
        <row r="784">
          <cell r="BT784" t="str">
            <v>Felsőjánosfa</v>
          </cell>
        </row>
        <row r="785">
          <cell r="BT785" t="e">
            <v>#N/A</v>
          </cell>
        </row>
        <row r="786">
          <cell r="BT786" t="e">
            <v>#N/A</v>
          </cell>
        </row>
        <row r="787">
          <cell r="BT787" t="e">
            <v>#N/A</v>
          </cell>
        </row>
        <row r="788">
          <cell r="BT788" t="e">
            <v>#N/A</v>
          </cell>
        </row>
        <row r="789">
          <cell r="BT789" t="str">
            <v>Felsőnána</v>
          </cell>
        </row>
        <row r="790">
          <cell r="BT790" t="e">
            <v>#N/A</v>
          </cell>
        </row>
        <row r="791">
          <cell r="BT791" t="str">
            <v>Felsőnyék</v>
          </cell>
        </row>
        <row r="792">
          <cell r="BT792" t="str">
            <v>Felsőörs</v>
          </cell>
        </row>
        <row r="793">
          <cell r="BT793" t="str">
            <v>Felsőpáhok</v>
          </cell>
        </row>
        <row r="794">
          <cell r="BT794" t="e">
            <v>#N/A</v>
          </cell>
        </row>
        <row r="795">
          <cell r="BT795" t="str">
            <v>Kossuth L. u. 112.</v>
          </cell>
        </row>
        <row r="796">
          <cell r="BT796" t="str">
            <v>Felsőrajk</v>
          </cell>
        </row>
        <row r="797">
          <cell r="BT797" t="str">
            <v>Felsőregmec</v>
          </cell>
        </row>
        <row r="798">
          <cell r="BT798" t="str">
            <v>Felsőszenterzsébet</v>
          </cell>
        </row>
        <row r="799">
          <cell r="BT799" t="e">
            <v>#N/A</v>
          </cell>
        </row>
        <row r="800">
          <cell r="BT800" t="str">
            <v>Felsőszentmárton</v>
          </cell>
        </row>
        <row r="801">
          <cell r="BT801" t="str">
            <v>Felsőszölnök</v>
          </cell>
        </row>
        <row r="802">
          <cell r="BT802" t="str">
            <v>Felsőtárkány</v>
          </cell>
        </row>
        <row r="803">
          <cell r="BT803" t="str">
            <v>Felsőtelekes</v>
          </cell>
        </row>
        <row r="804">
          <cell r="BT804" t="str">
            <v>Felsőtold</v>
          </cell>
        </row>
        <row r="805">
          <cell r="BT805" t="e">
            <v>#N/A</v>
          </cell>
        </row>
        <row r="806">
          <cell r="BT806" t="e">
            <v>#N/A</v>
          </cell>
        </row>
        <row r="807">
          <cell r="BT807" t="str">
            <v>Fényeslitke</v>
          </cell>
        </row>
        <row r="808">
          <cell r="BT808" t="str">
            <v>Fenyőfő</v>
          </cell>
        </row>
        <row r="809">
          <cell r="BT809" t="e">
            <v>#N/A</v>
          </cell>
        </row>
        <row r="810">
          <cell r="BT810" t="str">
            <v>Fertőboz</v>
          </cell>
        </row>
        <row r="811">
          <cell r="BT811" t="str">
            <v>Fertőd</v>
          </cell>
        </row>
        <row r="812">
          <cell r="BT812" t="str">
            <v>Fertőendréd</v>
          </cell>
        </row>
        <row r="813">
          <cell r="BT813" t="e">
            <v>#N/A</v>
          </cell>
        </row>
        <row r="814">
          <cell r="BT814" t="str">
            <v>Fertőrákos</v>
          </cell>
        </row>
        <row r="815">
          <cell r="BT815" t="str">
            <v>Fertőszentmiklós</v>
          </cell>
        </row>
        <row r="816">
          <cell r="BT816" t="str">
            <v>Fertőszéplak</v>
          </cell>
        </row>
        <row r="817">
          <cell r="BT817" t="e">
            <v>#N/A</v>
          </cell>
        </row>
        <row r="818">
          <cell r="BT818" t="e">
            <v>#N/A</v>
          </cell>
        </row>
        <row r="819">
          <cell r="BT819" t="str">
            <v>Fityeház</v>
          </cell>
        </row>
        <row r="820">
          <cell r="BT820" t="str">
            <v>Foktő</v>
          </cell>
        </row>
        <row r="821">
          <cell r="BT821" t="str">
            <v>Folyás</v>
          </cell>
        </row>
        <row r="822">
          <cell r="BT822" t="e">
            <v>#N/A</v>
          </cell>
        </row>
        <row r="823">
          <cell r="BT823" t="e">
            <v>#N/A</v>
          </cell>
        </row>
        <row r="824">
          <cell r="BT824" t="str">
            <v>Fonyód</v>
          </cell>
        </row>
        <row r="825">
          <cell r="BT825" t="str">
            <v>Forráskút</v>
          </cell>
        </row>
        <row r="826">
          <cell r="BT826" t="e">
            <v>#N/A</v>
          </cell>
        </row>
        <row r="827">
          <cell r="BT827" t="str">
            <v>Fót</v>
          </cell>
        </row>
        <row r="828">
          <cell r="BT828" t="str">
            <v>Földeák</v>
          </cell>
        </row>
        <row r="829">
          <cell r="BT829" t="str">
            <v>Földes</v>
          </cell>
        </row>
        <row r="830">
          <cell r="BT830" t="e">
            <v>#N/A</v>
          </cell>
        </row>
        <row r="831">
          <cell r="BT831" t="str">
            <v>Fulókércs</v>
          </cell>
        </row>
        <row r="832">
          <cell r="BT832" t="str">
            <v>Furta</v>
          </cell>
        </row>
        <row r="833">
          <cell r="BT833" t="str">
            <v>Füle</v>
          </cell>
        </row>
        <row r="834">
          <cell r="BT834" t="str">
            <v>Fülesd</v>
          </cell>
        </row>
        <row r="835">
          <cell r="BT835" t="str">
            <v>Fülöp</v>
          </cell>
        </row>
        <row r="836">
          <cell r="BT836" t="str">
            <v>Fülöpháza</v>
          </cell>
        </row>
        <row r="837">
          <cell r="BT837" t="str">
            <v>Fülöpjakab</v>
          </cell>
        </row>
        <row r="838">
          <cell r="BT838" t="str">
            <v>Fülöpszállás</v>
          </cell>
        </row>
        <row r="839">
          <cell r="BT839" t="str">
            <v>Fülpösdaróc</v>
          </cell>
        </row>
        <row r="840">
          <cell r="BT840" t="str">
            <v>Fürged</v>
          </cell>
        </row>
        <row r="841">
          <cell r="BT841" t="str">
            <v>Füzér</v>
          </cell>
        </row>
        <row r="842">
          <cell r="BT842" t="str">
            <v>Füzérkajata</v>
          </cell>
        </row>
        <row r="843">
          <cell r="BT843" t="str">
            <v>Füzérkomlós</v>
          </cell>
        </row>
        <row r="844">
          <cell r="BT844" t="str">
            <v>Füzérradvány</v>
          </cell>
        </row>
        <row r="845">
          <cell r="BT845" t="str">
            <v>Füzesabony</v>
          </cell>
        </row>
        <row r="846">
          <cell r="BT846" t="str">
            <v>Füzesgyarmat</v>
          </cell>
        </row>
        <row r="847">
          <cell r="BT847" t="str">
            <v>Fűzvölgy</v>
          </cell>
        </row>
        <row r="848">
          <cell r="BT848" t="str">
            <v>Gáborján</v>
          </cell>
        </row>
        <row r="849">
          <cell r="BT849" t="str">
            <v>Gáborjánháza</v>
          </cell>
        </row>
        <row r="850">
          <cell r="BT850" t="str">
            <v>Gacsály</v>
          </cell>
        </row>
        <row r="851">
          <cell r="BT851" t="str">
            <v>Gadács</v>
          </cell>
        </row>
        <row r="852">
          <cell r="BT852" t="str">
            <v>Gadány</v>
          </cell>
        </row>
        <row r="853">
          <cell r="BT853" t="str">
            <v>Gadna</v>
          </cell>
        </row>
        <row r="854">
          <cell r="BT854" t="str">
            <v>Gádoros</v>
          </cell>
        </row>
        <row r="855">
          <cell r="BT855" t="str">
            <v>Gagyapáti</v>
          </cell>
        </row>
        <row r="856">
          <cell r="BT856" t="str">
            <v>Gagybátor</v>
          </cell>
        </row>
        <row r="857">
          <cell r="BT857" t="str">
            <v>Gagyvendégi</v>
          </cell>
        </row>
        <row r="858">
          <cell r="BT858" t="str">
            <v>Galambok</v>
          </cell>
        </row>
        <row r="859">
          <cell r="BT859" t="e">
            <v>#N/A</v>
          </cell>
        </row>
        <row r="860">
          <cell r="BT860" t="str">
            <v>Galgagyörk</v>
          </cell>
        </row>
        <row r="861">
          <cell r="BT861" t="str">
            <v>Galgahévíz</v>
          </cell>
        </row>
        <row r="862">
          <cell r="BT862" t="str">
            <v>Galgamácsa</v>
          </cell>
        </row>
        <row r="863">
          <cell r="BT863" t="str">
            <v>Gálosfa</v>
          </cell>
        </row>
        <row r="864">
          <cell r="BT864" t="str">
            <v>Galvács</v>
          </cell>
        </row>
        <row r="865">
          <cell r="BT865" t="str">
            <v>Gamás</v>
          </cell>
        </row>
        <row r="866">
          <cell r="BT866" t="str">
            <v>Ganna</v>
          </cell>
        </row>
        <row r="867">
          <cell r="BT867" t="str">
            <v>Gánt</v>
          </cell>
        </row>
        <row r="868">
          <cell r="BT868" t="e">
            <v>#N/A</v>
          </cell>
        </row>
        <row r="869">
          <cell r="BT869" t="e">
            <v>#N/A</v>
          </cell>
        </row>
        <row r="870">
          <cell r="BT870" t="str">
            <v>Garabonc</v>
          </cell>
        </row>
        <row r="871">
          <cell r="BT871" t="e">
            <v>#N/A</v>
          </cell>
        </row>
        <row r="872">
          <cell r="BT872" t="str">
            <v>Garbolc</v>
          </cell>
        </row>
        <row r="873">
          <cell r="BT873" t="str">
            <v>Gárdony</v>
          </cell>
        </row>
        <row r="874">
          <cell r="BT874" t="e">
            <v>#N/A</v>
          </cell>
        </row>
        <row r="875">
          <cell r="BT875" t="str">
            <v>Gasztony</v>
          </cell>
        </row>
        <row r="876">
          <cell r="BT876" t="e">
            <v>#N/A</v>
          </cell>
        </row>
        <row r="877">
          <cell r="BT877" t="str">
            <v>Gávavencsellő</v>
          </cell>
        </row>
        <row r="878">
          <cell r="BT878" t="str">
            <v>Géberjén</v>
          </cell>
        </row>
        <row r="879">
          <cell r="BT879" t="str">
            <v>Gecse</v>
          </cell>
        </row>
        <row r="880">
          <cell r="BT880" t="e">
            <v>#N/A</v>
          </cell>
        </row>
        <row r="881">
          <cell r="BT881" t="str">
            <v>Gégény</v>
          </cell>
        </row>
        <row r="882">
          <cell r="BT882" t="e">
            <v>#N/A</v>
          </cell>
        </row>
        <row r="883">
          <cell r="BT883" t="str">
            <v>Gelénes</v>
          </cell>
        </row>
        <row r="884">
          <cell r="BT884" t="str">
            <v>Gellénháza</v>
          </cell>
        </row>
        <row r="885">
          <cell r="BT885" t="str">
            <v>Gelse</v>
          </cell>
        </row>
        <row r="886">
          <cell r="BT886" t="str">
            <v>Gelsesziget</v>
          </cell>
        </row>
        <row r="887">
          <cell r="BT887" t="str">
            <v>Gemzse</v>
          </cell>
        </row>
        <row r="888">
          <cell r="BT888" t="str">
            <v>Gencsapáti</v>
          </cell>
        </row>
        <row r="889">
          <cell r="BT889" t="str">
            <v>Gérce</v>
          </cell>
        </row>
        <row r="890">
          <cell r="BT890" t="e">
            <v>#N/A</v>
          </cell>
        </row>
        <row r="891">
          <cell r="BT891" t="str">
            <v>Gerendás</v>
          </cell>
        </row>
        <row r="892">
          <cell r="BT892" t="e">
            <v>#N/A</v>
          </cell>
        </row>
        <row r="893">
          <cell r="BT893" t="e">
            <v>#N/A</v>
          </cell>
        </row>
        <row r="894">
          <cell r="BT894" t="e">
            <v>#N/A</v>
          </cell>
        </row>
        <row r="895">
          <cell r="BT895" t="str">
            <v>Gersekarát</v>
          </cell>
        </row>
        <row r="896">
          <cell r="BT896" t="str">
            <v>Geszt</v>
          </cell>
        </row>
        <row r="897">
          <cell r="BT897" t="e">
            <v>#N/A</v>
          </cell>
        </row>
        <row r="898">
          <cell r="BT898" t="str">
            <v>Geszteréd</v>
          </cell>
        </row>
        <row r="899">
          <cell r="BT899" t="str">
            <v>Gétye</v>
          </cell>
        </row>
        <row r="900">
          <cell r="BT900" t="e">
            <v>#N/A</v>
          </cell>
        </row>
        <row r="901">
          <cell r="BT901" t="str">
            <v>Gic</v>
          </cell>
        </row>
        <row r="902">
          <cell r="BT902" t="str">
            <v>Gige</v>
          </cell>
        </row>
        <row r="903">
          <cell r="BT903" t="e">
            <v>#N/A</v>
          </cell>
        </row>
        <row r="904">
          <cell r="BT904" t="e">
            <v>#N/A</v>
          </cell>
        </row>
        <row r="905">
          <cell r="BT905" t="str">
            <v>Gógánfa</v>
          </cell>
        </row>
        <row r="906">
          <cell r="BT906" t="e">
            <v>#N/A</v>
          </cell>
        </row>
        <row r="907">
          <cell r="BT907" t="str">
            <v>Gomba</v>
          </cell>
        </row>
        <row r="908">
          <cell r="BT908" t="str">
            <v>Gombosszeg</v>
          </cell>
        </row>
        <row r="909">
          <cell r="BT909" t="str">
            <v>Gór</v>
          </cell>
        </row>
        <row r="910">
          <cell r="BT910" t="str">
            <v>Gordisa</v>
          </cell>
        </row>
        <row r="911">
          <cell r="BT911" t="str">
            <v>Gosztola</v>
          </cell>
        </row>
        <row r="912">
          <cell r="BT912" t="e">
            <v>#N/A</v>
          </cell>
        </row>
        <row r="913">
          <cell r="BT913" t="e">
            <v>#N/A</v>
          </cell>
        </row>
        <row r="914">
          <cell r="BT914" t="str">
            <v>Gödre</v>
          </cell>
        </row>
        <row r="915">
          <cell r="BT915" t="str">
            <v>Gölle</v>
          </cell>
        </row>
        <row r="916">
          <cell r="BT916" t="e">
            <v>#N/A</v>
          </cell>
        </row>
        <row r="917">
          <cell r="BT917" t="e">
            <v>#N/A</v>
          </cell>
        </row>
        <row r="918">
          <cell r="BT918" t="e">
            <v>#N/A</v>
          </cell>
        </row>
        <row r="919">
          <cell r="BT919" t="str">
            <v>Gönyű</v>
          </cell>
        </row>
        <row r="920">
          <cell r="BT920" t="str">
            <v>Görbeháza</v>
          </cell>
        </row>
        <row r="921">
          <cell r="BT921" t="str">
            <v>Görcsöny</v>
          </cell>
        </row>
        <row r="922">
          <cell r="BT922" t="str">
            <v>Görcsönydoboka</v>
          </cell>
        </row>
        <row r="923">
          <cell r="BT923" t="str">
            <v>Görgeteg</v>
          </cell>
        </row>
        <row r="924">
          <cell r="BT924" t="str">
            <v>Gősfa</v>
          </cell>
        </row>
        <row r="925">
          <cell r="BT925" t="e">
            <v>#N/A</v>
          </cell>
        </row>
        <row r="926">
          <cell r="BT926" t="str">
            <v>Gulács</v>
          </cell>
        </row>
        <row r="927">
          <cell r="BT927" t="str">
            <v>Gutorfölde</v>
          </cell>
        </row>
        <row r="928">
          <cell r="BT928" t="str">
            <v>Gyál</v>
          </cell>
        </row>
        <row r="929">
          <cell r="BT929" t="str">
            <v>Gyalóka</v>
          </cell>
        </row>
        <row r="930">
          <cell r="BT930" t="str">
            <v>Gyanógeregye</v>
          </cell>
        </row>
        <row r="931">
          <cell r="BT931" t="str">
            <v>Gyarmat</v>
          </cell>
        </row>
        <row r="932">
          <cell r="BT932" t="str">
            <v>Gyékényes</v>
          </cell>
        </row>
        <row r="933">
          <cell r="BT933" t="str">
            <v>Gyenesdiás</v>
          </cell>
        </row>
        <row r="934">
          <cell r="BT934" t="str">
            <v>Gyepükaján</v>
          </cell>
        </row>
        <row r="935">
          <cell r="BT935" t="str">
            <v>Gyermely</v>
          </cell>
        </row>
        <row r="936">
          <cell r="BT936" t="str">
            <v>Gyód</v>
          </cell>
        </row>
        <row r="937">
          <cell r="BT937" t="str">
            <v>Gyomaendrőd</v>
          </cell>
        </row>
        <row r="938">
          <cell r="BT938" t="str">
            <v>Gyóró</v>
          </cell>
        </row>
        <row r="939">
          <cell r="BT939" t="str">
            <v>Gyömöre</v>
          </cell>
        </row>
        <row r="940">
          <cell r="BT940" t="e">
            <v>#N/A</v>
          </cell>
        </row>
        <row r="941">
          <cell r="BT941" t="str">
            <v>Gyöngyfa</v>
          </cell>
        </row>
        <row r="942">
          <cell r="BT942" t="str">
            <v>Gyöngyös</v>
          </cell>
        </row>
        <row r="943">
          <cell r="BT943" t="str">
            <v>Gyöngyösfalu</v>
          </cell>
        </row>
        <row r="944">
          <cell r="BT944" t="str">
            <v>Gyöngyöshalász</v>
          </cell>
        </row>
        <row r="945">
          <cell r="BT945" t="str">
            <v>Gyöngyösmellék</v>
          </cell>
        </row>
        <row r="946">
          <cell r="BT946" t="str">
            <v>Gyöngyösoroszi</v>
          </cell>
        </row>
        <row r="947">
          <cell r="BT947" t="str">
            <v>Gyöngyöspata</v>
          </cell>
        </row>
        <row r="948">
          <cell r="BT948" t="str">
            <v>Gyöngyössolymos</v>
          </cell>
        </row>
        <row r="949">
          <cell r="BT949" t="str">
            <v>Gyöngyöstarján</v>
          </cell>
        </row>
        <row r="950">
          <cell r="BT950" t="e">
            <v>#N/A</v>
          </cell>
        </row>
        <row r="951">
          <cell r="BT951" t="e">
            <v>#N/A</v>
          </cell>
        </row>
        <row r="952">
          <cell r="BT952" t="str">
            <v>Győrasszonyfa</v>
          </cell>
        </row>
        <row r="953">
          <cell r="BT953" t="e">
            <v>#N/A</v>
          </cell>
        </row>
        <row r="954">
          <cell r="BT954" t="e">
            <v>#N/A</v>
          </cell>
        </row>
        <row r="955">
          <cell r="BT955" t="e">
            <v>#N/A</v>
          </cell>
        </row>
        <row r="956">
          <cell r="BT956" t="str">
            <v>Győrladamér</v>
          </cell>
        </row>
        <row r="957">
          <cell r="BT957" t="str">
            <v>Győröcske</v>
          </cell>
        </row>
        <row r="958">
          <cell r="BT958" t="str">
            <v>Győrság</v>
          </cell>
        </row>
        <row r="959">
          <cell r="BT959" t="str">
            <v>Győrsövényház</v>
          </cell>
        </row>
        <row r="960">
          <cell r="BT960" t="str">
            <v>Győrszemere</v>
          </cell>
        </row>
        <row r="961">
          <cell r="BT961" t="str">
            <v>Győrtelek</v>
          </cell>
        </row>
        <row r="962">
          <cell r="BT962" t="str">
            <v>Győrújbarát</v>
          </cell>
        </row>
        <row r="963">
          <cell r="BT963" t="str">
            <v>Győrújfalu</v>
          </cell>
        </row>
        <row r="964">
          <cell r="BT964" t="str">
            <v>Győrvár</v>
          </cell>
        </row>
        <row r="965">
          <cell r="BT965" t="str">
            <v>Győrzámoly</v>
          </cell>
        </row>
        <row r="966">
          <cell r="BT966" t="str">
            <v>Gyugy</v>
          </cell>
        </row>
        <row r="967">
          <cell r="BT967" t="str">
            <v>Gyula</v>
          </cell>
        </row>
        <row r="968">
          <cell r="BT968" t="e">
            <v>#N/A</v>
          </cell>
        </row>
        <row r="969">
          <cell r="BT969" t="e">
            <v>#N/A</v>
          </cell>
        </row>
        <row r="970">
          <cell r="BT970" t="str">
            <v>Gyulakeszi</v>
          </cell>
        </row>
        <row r="971">
          <cell r="BT971" t="str">
            <v>Gyúró</v>
          </cell>
        </row>
        <row r="972">
          <cell r="BT972" t="e">
            <v>#N/A</v>
          </cell>
        </row>
        <row r="973">
          <cell r="BT973" t="e">
            <v>#N/A</v>
          </cell>
        </row>
        <row r="974">
          <cell r="BT974" t="str">
            <v>Gyűrűs</v>
          </cell>
        </row>
        <row r="975">
          <cell r="BT975" t="str">
            <v>Hács</v>
          </cell>
        </row>
        <row r="976">
          <cell r="BT976" t="str">
            <v>Hagyárosbörönd</v>
          </cell>
        </row>
        <row r="977">
          <cell r="BT977" t="str">
            <v>Hahót</v>
          </cell>
        </row>
        <row r="978">
          <cell r="BT978" t="str">
            <v>Hajdúbagos</v>
          </cell>
        </row>
        <row r="979">
          <cell r="BT979" t="e">
            <v>#N/A</v>
          </cell>
        </row>
        <row r="980">
          <cell r="BT980" t="str">
            <v>Hajdúdorog</v>
          </cell>
        </row>
        <row r="981">
          <cell r="BT981" t="str">
            <v>Zalaszentmárton</v>
          </cell>
        </row>
        <row r="982">
          <cell r="BT982" t="str">
            <v>Hajdúnánás</v>
          </cell>
        </row>
        <row r="983">
          <cell r="BT983" t="str">
            <v>Hajdúsámson</v>
          </cell>
        </row>
        <row r="984">
          <cell r="BT984" t="e">
            <v>#N/A</v>
          </cell>
        </row>
        <row r="985">
          <cell r="BT985" t="str">
            <v>Hajdúszovát</v>
          </cell>
        </row>
        <row r="986">
          <cell r="BT986" t="str">
            <v>Hajmás</v>
          </cell>
        </row>
        <row r="987">
          <cell r="BT987" t="str">
            <v>Hajmáskér</v>
          </cell>
        </row>
        <row r="988">
          <cell r="BT988" t="e">
            <v>#N/A</v>
          </cell>
        </row>
        <row r="989">
          <cell r="BT989" t="str">
            <v>Halastó</v>
          </cell>
        </row>
        <row r="990">
          <cell r="BT990" t="str">
            <v>Halászi</v>
          </cell>
        </row>
        <row r="991">
          <cell r="BT991" t="e">
            <v>#N/A</v>
          </cell>
        </row>
        <row r="992">
          <cell r="BT992" t="e">
            <v>#N/A</v>
          </cell>
        </row>
        <row r="993">
          <cell r="BT993" t="e">
            <v>#N/A</v>
          </cell>
        </row>
        <row r="994">
          <cell r="BT994" t="str">
            <v>Halmajugra</v>
          </cell>
        </row>
        <row r="995">
          <cell r="BT995" t="str">
            <v>Halogy</v>
          </cell>
        </row>
        <row r="996">
          <cell r="BT996" t="e">
            <v>#N/A</v>
          </cell>
        </row>
        <row r="997">
          <cell r="BT997" t="e">
            <v>#N/A</v>
          </cell>
        </row>
        <row r="998">
          <cell r="BT998" t="str">
            <v>Hantos</v>
          </cell>
        </row>
        <row r="999">
          <cell r="BT999" t="str">
            <v>Harasztifalu</v>
          </cell>
        </row>
        <row r="1000">
          <cell r="BT1000" t="e">
            <v>#N/A</v>
          </cell>
        </row>
        <row r="1001">
          <cell r="BT1001" t="str">
            <v>Harka</v>
          </cell>
        </row>
        <row r="1002">
          <cell r="BT1002" t="e">
            <v>#N/A</v>
          </cell>
        </row>
        <row r="1003">
          <cell r="BT1003" t="str">
            <v>Harkány</v>
          </cell>
        </row>
        <row r="1004">
          <cell r="BT1004" t="str">
            <v>Háromfa</v>
          </cell>
        </row>
        <row r="1005">
          <cell r="BT1005" t="e">
            <v>#N/A</v>
          </cell>
        </row>
        <row r="1006">
          <cell r="BT1006" t="e">
            <v>#N/A</v>
          </cell>
        </row>
        <row r="1007">
          <cell r="BT1007" t="e">
            <v>#N/A</v>
          </cell>
        </row>
        <row r="1008">
          <cell r="BT1008" t="e">
            <v>#N/A</v>
          </cell>
        </row>
        <row r="1009">
          <cell r="BT1009" t="str">
            <v>Hásságy</v>
          </cell>
        </row>
        <row r="1010">
          <cell r="BT1010" t="e">
            <v>#N/A</v>
          </cell>
        </row>
        <row r="1011">
          <cell r="BT1011" t="str">
            <v>Hédervár</v>
          </cell>
        </row>
        <row r="1012">
          <cell r="BT1012" t="str">
            <v>Hedrehely</v>
          </cell>
        </row>
        <row r="1013">
          <cell r="BT1013" t="e">
            <v>#N/A</v>
          </cell>
        </row>
        <row r="1014">
          <cell r="BT1014" t="str">
            <v>Hegyeshalom</v>
          </cell>
        </row>
        <row r="1015">
          <cell r="BT1015" t="str">
            <v>Hegyfalu</v>
          </cell>
        </row>
        <row r="1016">
          <cell r="BT1016" t="str">
            <v>Hegyháthodász</v>
          </cell>
        </row>
        <row r="1017">
          <cell r="BT1017" t="str">
            <v>Hegyhátmaróc</v>
          </cell>
        </row>
        <row r="1018">
          <cell r="BT1018" t="str">
            <v>Hegyhátsál</v>
          </cell>
        </row>
        <row r="1019">
          <cell r="BT1019" t="str">
            <v>Hegyhátszentjakab</v>
          </cell>
        </row>
        <row r="1020">
          <cell r="BT1020" t="e">
            <v>#N/A</v>
          </cell>
        </row>
        <row r="1021">
          <cell r="BT1021" t="e">
            <v>#N/A</v>
          </cell>
        </row>
        <row r="1022">
          <cell r="BT1022" t="str">
            <v>Hegykő</v>
          </cell>
        </row>
        <row r="1023">
          <cell r="BT1023" t="e">
            <v>#N/A</v>
          </cell>
        </row>
        <row r="1024">
          <cell r="BT1024" t="e">
            <v>#N/A</v>
          </cell>
        </row>
        <row r="1025">
          <cell r="BT1025" t="str">
            <v>Hegyszentmárton</v>
          </cell>
        </row>
        <row r="1026">
          <cell r="BT1026" t="e">
            <v>#N/A</v>
          </cell>
        </row>
        <row r="1027">
          <cell r="BT1027" t="e">
            <v>#N/A</v>
          </cell>
        </row>
        <row r="1028">
          <cell r="BT1028" t="str">
            <v>Hejőbába</v>
          </cell>
        </row>
        <row r="1029">
          <cell r="BT1029" t="str">
            <v>Hejőkeresztúr</v>
          </cell>
        </row>
        <row r="1030">
          <cell r="BT1030" t="str">
            <v>Hejőkürt</v>
          </cell>
        </row>
        <row r="1031">
          <cell r="BT1031" t="str">
            <v>Hejőpapi</v>
          </cell>
        </row>
        <row r="1032">
          <cell r="BT1032" t="str">
            <v>Hejőszalonta</v>
          </cell>
        </row>
        <row r="1033">
          <cell r="BT1033" t="str">
            <v>Balmazújvárosi</v>
          </cell>
        </row>
        <row r="1034">
          <cell r="BT1034" t="e">
            <v>#N/A</v>
          </cell>
        </row>
        <row r="1035">
          <cell r="BT1035" t="str">
            <v>Hencida</v>
          </cell>
        </row>
        <row r="1036">
          <cell r="BT1036" t="str">
            <v>Hencse</v>
          </cell>
        </row>
        <row r="1037">
          <cell r="BT1037" t="e">
            <v>#N/A</v>
          </cell>
        </row>
        <row r="1038">
          <cell r="BT1038" t="e">
            <v>#N/A</v>
          </cell>
        </row>
        <row r="1039">
          <cell r="BT1039" t="e">
            <v>#N/A</v>
          </cell>
        </row>
        <row r="1040">
          <cell r="BT1040" t="e">
            <v>#N/A</v>
          </cell>
        </row>
        <row r="1041">
          <cell r="BT1041" t="e">
            <v>#N/A</v>
          </cell>
        </row>
        <row r="1042">
          <cell r="BT1042" t="e">
            <v>#N/A</v>
          </cell>
        </row>
        <row r="1043">
          <cell r="BT1043" t="e">
            <v>#N/A</v>
          </cell>
        </row>
        <row r="1044">
          <cell r="BT1044" t="e">
            <v>#N/A</v>
          </cell>
        </row>
        <row r="1045">
          <cell r="BT1045" t="e">
            <v>#N/A</v>
          </cell>
        </row>
        <row r="1046">
          <cell r="BT1046" t="str">
            <v>Hernád</v>
          </cell>
        </row>
        <row r="1047">
          <cell r="BT1047" t="e">
            <v>#N/A</v>
          </cell>
        </row>
        <row r="1048">
          <cell r="BT1048" t="e">
            <v>#N/A</v>
          </cell>
        </row>
        <row r="1049">
          <cell r="BT1049" t="e">
            <v>#N/A</v>
          </cell>
        </row>
        <row r="1050">
          <cell r="BT1050" t="e">
            <v>#N/A</v>
          </cell>
        </row>
        <row r="1051">
          <cell r="BT1051" t="e">
            <v>#N/A</v>
          </cell>
        </row>
        <row r="1052">
          <cell r="BT1052" t="str">
            <v>Hernádpetri</v>
          </cell>
        </row>
        <row r="1053">
          <cell r="BT1053" t="str">
            <v>Hernádszentandrás</v>
          </cell>
        </row>
        <row r="1054">
          <cell r="BT1054" t="str">
            <v>Hernádszurdok</v>
          </cell>
        </row>
        <row r="1055">
          <cell r="BT1055" t="str">
            <v>Hernádvécse</v>
          </cell>
        </row>
        <row r="1056">
          <cell r="BT1056" t="str">
            <v>Hernyék</v>
          </cell>
        </row>
        <row r="1057">
          <cell r="BT1057" t="str">
            <v>Hét</v>
          </cell>
        </row>
        <row r="1058">
          <cell r="BT1058" t="str">
            <v>Hetefejércse</v>
          </cell>
        </row>
        <row r="1059">
          <cell r="BT1059" t="e">
            <v>#N/A</v>
          </cell>
        </row>
        <row r="1060">
          <cell r="BT1060" t="str">
            <v>Hajdúhadházi Többcélú Kistérségi Társulás</v>
          </cell>
        </row>
        <row r="1061">
          <cell r="BT1061" t="str">
            <v>Hetyefő</v>
          </cell>
        </row>
        <row r="1062">
          <cell r="BT1062" t="str">
            <v>Heves</v>
          </cell>
        </row>
        <row r="1063">
          <cell r="BT1063" t="str">
            <v>Hevesaranyos</v>
          </cell>
        </row>
        <row r="1064">
          <cell r="BT1064" t="str">
            <v>Hevesvezekény</v>
          </cell>
        </row>
        <row r="1065">
          <cell r="BT1065" t="str">
            <v>Hévíz</v>
          </cell>
        </row>
        <row r="1066">
          <cell r="BT1066" t="str">
            <v>Hévízgyörk</v>
          </cell>
        </row>
        <row r="1067">
          <cell r="BT1067" t="str">
            <v>Hidas</v>
          </cell>
        </row>
        <row r="1068">
          <cell r="BT1068" t="str">
            <v>Hidasnémeti</v>
          </cell>
        </row>
        <row r="1069">
          <cell r="BT1069" t="str">
            <v>Hidegkút</v>
          </cell>
        </row>
        <row r="1070">
          <cell r="BT1070" t="str">
            <v>Hidegség</v>
          </cell>
        </row>
        <row r="1071">
          <cell r="BT1071" t="str">
            <v>Hidvégardó</v>
          </cell>
        </row>
        <row r="1072">
          <cell r="BT1072" t="e">
            <v>#N/A</v>
          </cell>
        </row>
        <row r="1073">
          <cell r="BT1073" t="str">
            <v>Himod</v>
          </cell>
        </row>
        <row r="1074">
          <cell r="BT1074" t="e">
            <v>#N/A</v>
          </cell>
        </row>
        <row r="1075">
          <cell r="BT1075" t="e">
            <v>#N/A</v>
          </cell>
        </row>
        <row r="1076">
          <cell r="BT1076" t="str">
            <v>Hodász</v>
          </cell>
        </row>
        <row r="1077">
          <cell r="BT1077" t="e">
            <v>#N/A</v>
          </cell>
        </row>
        <row r="1078">
          <cell r="BT1078" t="e">
            <v>#N/A</v>
          </cell>
        </row>
        <row r="1079">
          <cell r="BT1079" t="str">
            <v>Hollóháza</v>
          </cell>
        </row>
        <row r="1080">
          <cell r="BT1080" t="e">
            <v>#N/A</v>
          </cell>
        </row>
        <row r="1081">
          <cell r="BT1081" t="e">
            <v>#N/A</v>
          </cell>
        </row>
        <row r="1082">
          <cell r="BT1082" t="str">
            <v>Homokkomárom</v>
          </cell>
        </row>
        <row r="1083">
          <cell r="BT1083" t="str">
            <v>Homokmégy</v>
          </cell>
        </row>
        <row r="1084">
          <cell r="BT1084" t="e">
            <v>#N/A</v>
          </cell>
        </row>
        <row r="1085">
          <cell r="BT1085" t="e">
            <v>#N/A</v>
          </cell>
        </row>
        <row r="1086">
          <cell r="BT1086" t="str">
            <v>Homrogd</v>
          </cell>
        </row>
        <row r="1087">
          <cell r="BT1087" t="str">
            <v>Hont</v>
          </cell>
        </row>
        <row r="1088">
          <cell r="BT1088" t="str">
            <v>Horpács</v>
          </cell>
        </row>
        <row r="1089">
          <cell r="BT1089" t="str">
            <v>Hort</v>
          </cell>
        </row>
        <row r="1090">
          <cell r="BT1090" t="str">
            <v>Hortobágy</v>
          </cell>
        </row>
        <row r="1091">
          <cell r="BT1091" t="str">
            <v>Horváthertelend</v>
          </cell>
        </row>
        <row r="1092">
          <cell r="BT1092" t="str">
            <v>Horvátlövő</v>
          </cell>
        </row>
        <row r="1093">
          <cell r="BT1093" t="str">
            <v>Horvátzsidány</v>
          </cell>
        </row>
        <row r="1094">
          <cell r="BT1094" t="str">
            <v>Hosszúhetény</v>
          </cell>
        </row>
        <row r="1095">
          <cell r="BT1095" t="str">
            <v>Hosszúpályi</v>
          </cell>
        </row>
        <row r="1096">
          <cell r="BT1096" t="str">
            <v>Hosszúpereszteg</v>
          </cell>
        </row>
        <row r="1097">
          <cell r="BT1097" t="e">
            <v>#N/A</v>
          </cell>
        </row>
        <row r="1098">
          <cell r="BT1098" t="str">
            <v>Hosszúvölgy</v>
          </cell>
        </row>
        <row r="1099">
          <cell r="BT1099" t="e">
            <v>#N/A</v>
          </cell>
        </row>
        <row r="1100">
          <cell r="BT1100" t="str">
            <v>Hottó</v>
          </cell>
        </row>
        <row r="1101">
          <cell r="BT1101" t="e">
            <v>#N/A</v>
          </cell>
        </row>
        <row r="1102">
          <cell r="BT1102" t="str">
            <v>Hövej</v>
          </cell>
        </row>
        <row r="1103">
          <cell r="BT1103" t="str">
            <v>Hugyag</v>
          </cell>
        </row>
        <row r="1104">
          <cell r="BT1104" t="str">
            <v>Hunya</v>
          </cell>
        </row>
        <row r="1105">
          <cell r="BT1105" t="e">
            <v>#N/A</v>
          </cell>
        </row>
        <row r="1106">
          <cell r="BT1106" t="str">
            <v>Husztót</v>
          </cell>
        </row>
        <row r="1107">
          <cell r="BT1107" t="str">
            <v>Ibafa</v>
          </cell>
        </row>
        <row r="1108">
          <cell r="BT1108" t="str">
            <v>Iborfia</v>
          </cell>
        </row>
        <row r="1109">
          <cell r="BT1109" t="str">
            <v>Ibrány</v>
          </cell>
        </row>
        <row r="1110">
          <cell r="BT1110" t="str">
            <v>Igal</v>
          </cell>
        </row>
        <row r="1111">
          <cell r="BT1111" t="str">
            <v>Igar</v>
          </cell>
        </row>
        <row r="1112">
          <cell r="BT1112" t="str">
            <v>Igrici</v>
          </cell>
        </row>
        <row r="1113">
          <cell r="BT1113" t="e">
            <v>#N/A</v>
          </cell>
        </row>
        <row r="1114">
          <cell r="BT1114" t="str">
            <v>Iharosberény</v>
          </cell>
        </row>
        <row r="1115">
          <cell r="BT1115" t="str">
            <v>Ikervár</v>
          </cell>
        </row>
        <row r="1116">
          <cell r="BT1116" t="str">
            <v>Iklad</v>
          </cell>
        </row>
        <row r="1117">
          <cell r="BT1117" t="str">
            <v>Iklanberény</v>
          </cell>
        </row>
        <row r="1118">
          <cell r="BT1118" t="str">
            <v>Iklódbördőce</v>
          </cell>
        </row>
        <row r="1119">
          <cell r="BT1119" t="str">
            <v>Ikrény</v>
          </cell>
        </row>
        <row r="1120">
          <cell r="BT1120" t="str">
            <v>Iliny</v>
          </cell>
        </row>
        <row r="1121">
          <cell r="BT1121" t="str">
            <v>Ilk</v>
          </cell>
        </row>
        <row r="1122">
          <cell r="BT1122" t="str">
            <v>Illocska</v>
          </cell>
        </row>
        <row r="1123">
          <cell r="BT1123" t="str">
            <v>Imola</v>
          </cell>
        </row>
        <row r="1124">
          <cell r="BT1124" t="str">
            <v>Imrehegy</v>
          </cell>
        </row>
        <row r="1125">
          <cell r="BT1125" t="str">
            <v>Ináncs</v>
          </cell>
        </row>
        <row r="1126">
          <cell r="BT1126" t="str">
            <v>Inárcs</v>
          </cell>
        </row>
        <row r="1127">
          <cell r="BT1127" t="str">
            <v>Inke</v>
          </cell>
        </row>
        <row r="1128">
          <cell r="BT1128" t="str">
            <v>Ipacsfa</v>
          </cell>
        </row>
        <row r="1129">
          <cell r="BT1129" t="str">
            <v>Ipolydamásd</v>
          </cell>
        </row>
        <row r="1130">
          <cell r="BT1130" t="str">
            <v>Ipolyszög</v>
          </cell>
        </row>
        <row r="1131">
          <cell r="BT1131" t="str">
            <v>Ipolytarnóc</v>
          </cell>
        </row>
        <row r="1132">
          <cell r="BT1132" t="e">
            <v>#N/A</v>
          </cell>
        </row>
        <row r="1133">
          <cell r="BT1133" t="str">
            <v>Ipolyvece</v>
          </cell>
        </row>
        <row r="1134">
          <cell r="BT1134" t="e">
            <v>#N/A</v>
          </cell>
        </row>
        <row r="1135">
          <cell r="BT1135" t="str">
            <v>Irota</v>
          </cell>
        </row>
        <row r="1136">
          <cell r="BT1136" t="str">
            <v>Isaszeg</v>
          </cell>
        </row>
        <row r="1137">
          <cell r="BT1137" t="e">
            <v>#N/A</v>
          </cell>
        </row>
        <row r="1138">
          <cell r="BT1138" t="str">
            <v>Istenmezeje</v>
          </cell>
        </row>
        <row r="1139">
          <cell r="BT1139" t="str">
            <v>Istvándi</v>
          </cell>
        </row>
        <row r="1140">
          <cell r="BT1140" t="str">
            <v>Iszkaszentgyörgy</v>
          </cell>
        </row>
        <row r="1141">
          <cell r="BT1141" t="e">
            <v>#N/A</v>
          </cell>
        </row>
        <row r="1142">
          <cell r="BT1142" t="str">
            <v>Isztimér</v>
          </cell>
        </row>
        <row r="1143">
          <cell r="BT1143" t="str">
            <v>Ivád</v>
          </cell>
        </row>
        <row r="1144">
          <cell r="BT1144" t="str">
            <v>Iván</v>
          </cell>
        </row>
        <row r="1145">
          <cell r="BT1145" t="str">
            <v>Baráth Béla</v>
          </cell>
        </row>
        <row r="1146">
          <cell r="BT1146" t="e">
            <v>#N/A</v>
          </cell>
        </row>
        <row r="1147">
          <cell r="BT1147" t="str">
            <v>Iváncsa</v>
          </cell>
        </row>
        <row r="1148">
          <cell r="BT1148" t="str">
            <v>Ivándárda</v>
          </cell>
        </row>
        <row r="1149">
          <cell r="BT1149" t="str">
            <v>Izmény</v>
          </cell>
        </row>
        <row r="1150">
          <cell r="BT1150" t="str">
            <v>Izsák</v>
          </cell>
        </row>
        <row r="1151">
          <cell r="BT1151" t="e">
            <v>#N/A</v>
          </cell>
        </row>
        <row r="1152">
          <cell r="BT1152" t="str">
            <v>Jágónak</v>
          </cell>
        </row>
        <row r="1153">
          <cell r="BT1153" t="e">
            <v>#N/A</v>
          </cell>
        </row>
        <row r="1154">
          <cell r="BT1154" t="str">
            <v>Jakabszállás</v>
          </cell>
        </row>
        <row r="1155">
          <cell r="BT1155" t="e">
            <v>#N/A</v>
          </cell>
        </row>
        <row r="1156">
          <cell r="BT1156" t="e">
            <v>#N/A</v>
          </cell>
        </row>
        <row r="1157">
          <cell r="BT1157" t="str">
            <v>Jákó</v>
          </cell>
        </row>
        <row r="1158">
          <cell r="BT1158" t="e">
            <v>#N/A</v>
          </cell>
        </row>
        <row r="1159">
          <cell r="BT1159" t="e">
            <v>#N/A</v>
          </cell>
        </row>
        <row r="1160">
          <cell r="BT1160" t="e">
            <v>#N/A</v>
          </cell>
        </row>
        <row r="1161">
          <cell r="BT1161" t="str">
            <v>Jánosháza</v>
          </cell>
        </row>
        <row r="1162">
          <cell r="BT1162" t="e">
            <v>#N/A</v>
          </cell>
        </row>
        <row r="1163">
          <cell r="BT1163" t="e">
            <v>#N/A</v>
          </cell>
        </row>
        <row r="1164">
          <cell r="BT1164" t="e">
            <v>#N/A</v>
          </cell>
        </row>
        <row r="1165">
          <cell r="BT1165" t="e">
            <v>#N/A</v>
          </cell>
        </row>
        <row r="1166">
          <cell r="BT1166" t="e">
            <v>#N/A</v>
          </cell>
        </row>
        <row r="1167">
          <cell r="BT1167" t="str">
            <v>Jászágó</v>
          </cell>
        </row>
        <row r="1168">
          <cell r="BT1168" t="e">
            <v>#N/A</v>
          </cell>
        </row>
        <row r="1169">
          <cell r="BT1169" t="str">
            <v>Jászapáti</v>
          </cell>
        </row>
        <row r="1170">
          <cell r="BT1170" t="str">
            <v>Jászárokszállás</v>
          </cell>
        </row>
        <row r="1171">
          <cell r="BT1171" t="str">
            <v>Jászberény</v>
          </cell>
        </row>
        <row r="1172">
          <cell r="BT1172" t="str">
            <v>Jászboldogháza</v>
          </cell>
        </row>
        <row r="1173">
          <cell r="BT1173" t="str">
            <v>Jászdózsa</v>
          </cell>
        </row>
        <row r="1174">
          <cell r="BT1174" t="str">
            <v>Jászfelsőszentgyörgy</v>
          </cell>
        </row>
        <row r="1175">
          <cell r="BT1175" t="str">
            <v>Jászfényszaru</v>
          </cell>
        </row>
        <row r="1176">
          <cell r="BT1176" t="str">
            <v>Jászivány</v>
          </cell>
        </row>
        <row r="1177">
          <cell r="BT1177" t="str">
            <v>Jászjákóhalma</v>
          </cell>
        </row>
        <row r="1178">
          <cell r="BT1178" t="str">
            <v>k_x0000_a_x0000_r_x0000_a_x0000_j_x0000_e_x0000_n_x0000_Q_x0001__x0014__x0000__x0000_Dióskál, Béke tér 1._x0007__x0000__x0000_Egervár_x000C__x0000__x0001_G_x0000_y_x0000_Q_x0001_r_x0000_i_x0000_ _x0000_J_x0000_ó_x0000_z_x0000_s_x0000_e_x0000_f_x0000__x0008__x0000__x0000_Vár u. 2_x000E__x0000__x0000_Bátonyterenyei#_x0000__x0000_Pásztó Kistérség Többcélú Társulása_x0006__x0000__x0000_454052_x0011__x0000__x0000_Kölcsey F. u. 35._x0007__x0000__x0000_Pásztói_x0013__x0000__x0000_Szentgyörgyi József_x000D__x0000__x0000_Stoffán Antal
_x0000__x0000_Postaköz 1_x000B__x0000__x0000_Herceghalom	_x0000__x0001_F_x0000_Q_x0001_ _x0000_</v>
          </cell>
        </row>
        <row r="1179">
          <cell r="BT1179" t="str">
            <v>Jászkisér</v>
          </cell>
        </row>
        <row r="1180">
          <cell r="BT1180" t="str">
            <v>Jászladány</v>
          </cell>
        </row>
        <row r="1181">
          <cell r="BT1181" t="str">
            <v>Jászszentandrás</v>
          </cell>
        </row>
        <row r="1182">
          <cell r="BT1182" t="str">
            <v>Jászszentlászló</v>
          </cell>
        </row>
        <row r="1183">
          <cell r="BT1183" t="str">
            <v>Jásztelek</v>
          </cell>
        </row>
        <row r="1184">
          <cell r="BT1184" t="e">
            <v>#N/A</v>
          </cell>
        </row>
        <row r="1185">
          <cell r="BT1185" t="str">
            <v>Jenő</v>
          </cell>
        </row>
        <row r="1186">
          <cell r="BT1186" t="e">
            <v>#N/A</v>
          </cell>
        </row>
        <row r="1187">
          <cell r="BT1187" t="str">
            <v>Jobbágyi</v>
          </cell>
        </row>
        <row r="1188">
          <cell r="BT1188" t="str">
            <v>Jósvafő</v>
          </cell>
        </row>
        <row r="1189">
          <cell r="BT1189" t="str">
            <v>Juta</v>
          </cell>
        </row>
        <row r="1190">
          <cell r="BT1190" t="str">
            <v>Kaba</v>
          </cell>
        </row>
        <row r="1191">
          <cell r="BT1191" t="str">
            <v>Kacorlak</v>
          </cell>
        </row>
        <row r="1192">
          <cell r="BT1192" t="str">
            <v>Kács</v>
          </cell>
        </row>
        <row r="1193">
          <cell r="BT1193" t="str">
            <v>Kacsóta</v>
          </cell>
        </row>
        <row r="1194">
          <cell r="BT1194" t="str">
            <v>Kadarkút</v>
          </cell>
        </row>
        <row r="1195">
          <cell r="BT1195" t="e">
            <v>#N/A</v>
          </cell>
        </row>
        <row r="1196">
          <cell r="BT1196" t="str">
            <v>Kajászó</v>
          </cell>
        </row>
        <row r="1197">
          <cell r="BT1197" t="str">
            <v>Kajdacs</v>
          </cell>
        </row>
        <row r="1198">
          <cell r="BT1198" t="str">
            <v>Kakasd</v>
          </cell>
        </row>
        <row r="1199">
          <cell r="BT1199" t="str">
            <v>Kákics</v>
          </cell>
        </row>
        <row r="1200">
          <cell r="BT1200" t="str">
            <v>Kadarkút</v>
          </cell>
        </row>
        <row r="1201">
          <cell r="BT1201" t="str">
            <v>Kál</v>
          </cell>
        </row>
        <row r="1202">
          <cell r="BT1202" t="str">
            <v>Kalaznó</v>
          </cell>
        </row>
        <row r="1203">
          <cell r="BT1203" t="e">
            <v>#N/A</v>
          </cell>
        </row>
        <row r="1204">
          <cell r="BT1204" t="str">
            <v>Kálló</v>
          </cell>
        </row>
        <row r="1205">
          <cell r="BT1205" t="e">
            <v>#N/A</v>
          </cell>
        </row>
        <row r="1206">
          <cell r="BT1206" t="e">
            <v>#N/A</v>
          </cell>
        </row>
        <row r="1207">
          <cell r="BT1207" t="str">
            <v>Kálmáncsa</v>
          </cell>
        </row>
        <row r="1208">
          <cell r="BT1208" t="str">
            <v>Kálmánháza</v>
          </cell>
        </row>
        <row r="1209">
          <cell r="BT1209" t="e">
            <v>#N/A</v>
          </cell>
        </row>
        <row r="1210">
          <cell r="BT1210" t="str">
            <v>Kalocsa</v>
          </cell>
        </row>
        <row r="1211">
          <cell r="BT1211" t="str">
            <v>Káloz</v>
          </cell>
        </row>
        <row r="1212">
          <cell r="BT1212" t="e">
            <v>#N/A</v>
          </cell>
        </row>
        <row r="1213">
          <cell r="BT1213" t="e">
            <v>#N/A</v>
          </cell>
        </row>
        <row r="1214">
          <cell r="BT1214" t="str">
            <v>Kamut</v>
          </cell>
        </row>
        <row r="1215">
          <cell r="BT1215" t="str">
            <v>Kánó</v>
          </cell>
        </row>
        <row r="1216">
          <cell r="BT1216" t="str">
            <v>Kántorjánosi</v>
          </cell>
        </row>
        <row r="1217">
          <cell r="BT1217" t="str">
            <v>Kány</v>
          </cell>
        </row>
        <row r="1218">
          <cell r="BT1218" t="str">
            <v>Kánya</v>
          </cell>
        </row>
        <row r="1219">
          <cell r="BT1219" t="e">
            <v>#N/A</v>
          </cell>
        </row>
        <row r="1220">
          <cell r="BT1220" t="e">
            <v>#N/A</v>
          </cell>
        </row>
        <row r="1221">
          <cell r="BT1221" t="str">
            <v>Kápolna</v>
          </cell>
        </row>
        <row r="1222">
          <cell r="BT1222" t="str">
            <v>Kápolnásnyék</v>
          </cell>
        </row>
        <row r="1223">
          <cell r="BT1223" t="e">
            <v>#N/A</v>
          </cell>
        </row>
        <row r="1224">
          <cell r="BT1224" t="str">
            <v>Kaposfő</v>
          </cell>
        </row>
        <row r="1225">
          <cell r="BT1225" t="str">
            <v>Kaposgyarmat</v>
          </cell>
        </row>
        <row r="1226">
          <cell r="BT1226" t="str">
            <v>Kaposhomok</v>
          </cell>
        </row>
        <row r="1227">
          <cell r="BT1227" t="str">
            <v>Kaposkeresztúr</v>
          </cell>
        </row>
        <row r="1228">
          <cell r="BT1228" t="e">
            <v>#N/A</v>
          </cell>
        </row>
        <row r="1229">
          <cell r="BT1229" t="str">
            <v>Kapospula</v>
          </cell>
        </row>
        <row r="1230">
          <cell r="BT1230" t="str">
            <v>Kaposszekcső</v>
          </cell>
        </row>
        <row r="1231">
          <cell r="BT1231" t="e">
            <v>#N/A</v>
          </cell>
        </row>
        <row r="1232">
          <cell r="BT1232" t="e">
            <v>#N/A</v>
          </cell>
        </row>
        <row r="1233">
          <cell r="BT1233" t="str">
            <v>Kaposvár</v>
          </cell>
        </row>
        <row r="1234">
          <cell r="BT1234" t="e">
            <v>#N/A</v>
          </cell>
        </row>
        <row r="1235">
          <cell r="BT1235" t="e">
            <v>#N/A</v>
          </cell>
        </row>
        <row r="1236">
          <cell r="BT1236" t="e">
            <v>#N/A</v>
          </cell>
        </row>
        <row r="1237">
          <cell r="BT1237" t="str">
            <v>Kára</v>
          </cell>
        </row>
        <row r="1238">
          <cell r="BT1238" t="str">
            <v>Karácsond</v>
          </cell>
        </row>
        <row r="1239">
          <cell r="BT1239" t="str">
            <v>Karád</v>
          </cell>
        </row>
        <row r="1240">
          <cell r="BT1240" t="str">
            <v>Karakó</v>
          </cell>
        </row>
        <row r="1241">
          <cell r="BT1241" t="e">
            <v>#N/A</v>
          </cell>
        </row>
        <row r="1242">
          <cell r="BT1242" t="str">
            <v>Karancsalja</v>
          </cell>
        </row>
        <row r="1243">
          <cell r="BT1243" t="str">
            <v>Karancsberény</v>
          </cell>
        </row>
        <row r="1244">
          <cell r="BT1244" t="str">
            <v>Karancskeszi</v>
          </cell>
        </row>
        <row r="1245">
          <cell r="BT1245" t="str">
            <v>Karancslapujtő</v>
          </cell>
        </row>
        <row r="1246">
          <cell r="BT1246" t="str">
            <v>Karancsság</v>
          </cell>
        </row>
        <row r="1247">
          <cell r="BT1247" t="str">
            <v>Kárász</v>
          </cell>
        </row>
        <row r="1248">
          <cell r="BT1248" t="e">
            <v>#N/A</v>
          </cell>
        </row>
        <row r="1249">
          <cell r="BT1249" t="str">
            <v>Karcsa</v>
          </cell>
        </row>
        <row r="1250">
          <cell r="BT1250" t="str">
            <v>Kardos</v>
          </cell>
        </row>
        <row r="1251">
          <cell r="BT1251" t="str">
            <v>Kardoskút</v>
          </cell>
        </row>
        <row r="1252">
          <cell r="BT1252" t="e">
            <v>#N/A</v>
          </cell>
        </row>
        <row r="1253">
          <cell r="BT1253" t="e">
            <v>#N/A</v>
          </cell>
        </row>
        <row r="1254">
          <cell r="BT1254" t="str">
            <v>Karos</v>
          </cell>
        </row>
        <row r="1255">
          <cell r="BT1255" t="str">
            <v>E_1.78</v>
          </cell>
        </row>
        <row r="1256">
          <cell r="BT1256" t="str">
            <v>Kásád</v>
          </cell>
        </row>
        <row r="1257">
          <cell r="BT1257" t="str">
            <v>Kaskantyú</v>
          </cell>
        </row>
        <row r="1258">
          <cell r="BT1258" t="str">
            <v>Kastélyosdombó</v>
          </cell>
        </row>
        <row r="1259">
          <cell r="BT1259" t="str">
            <v>Kaszaper</v>
          </cell>
        </row>
        <row r="1260">
          <cell r="BT1260" t="str">
            <v>Kaszó</v>
          </cell>
        </row>
        <row r="1261">
          <cell r="BT1261" t="str">
            <v>Katádfa</v>
          </cell>
        </row>
        <row r="1262">
          <cell r="BT1262" t="e">
            <v>#N/A</v>
          </cell>
        </row>
        <row r="1263">
          <cell r="BT1263" t="str">
            <v>Kátoly</v>
          </cell>
        </row>
        <row r="1264">
          <cell r="BT1264" t="str">
            <v>Katymár</v>
          </cell>
        </row>
        <row r="1265">
          <cell r="BT1265" t="e">
            <v>#N/A</v>
          </cell>
        </row>
        <row r="1266">
          <cell r="BT1266" t="e">
            <v>#N/A</v>
          </cell>
        </row>
        <row r="1267">
          <cell r="BT1267" t="str">
            <v>Kazár</v>
          </cell>
        </row>
        <row r="1268">
          <cell r="BT1268" t="e">
            <v>#N/A</v>
          </cell>
        </row>
        <row r="1269">
          <cell r="BT1269" t="str">
            <v>Kázsmárk</v>
          </cell>
        </row>
        <row r="1270">
          <cell r="BT1270" t="str">
            <v>Kazsok</v>
          </cell>
        </row>
        <row r="1271">
          <cell r="BT1271" t="str">
            <v>Kecel</v>
          </cell>
        </row>
        <row r="1272">
          <cell r="BT1272" t="e">
            <v>#N/A</v>
          </cell>
        </row>
        <row r="1273">
          <cell r="BT1273" t="str">
            <v>Kecskemét</v>
          </cell>
        </row>
        <row r="1274">
          <cell r="BT1274" t="e">
            <v>#N/A</v>
          </cell>
        </row>
        <row r="1275">
          <cell r="BT1275" t="e">
            <v>#N/A</v>
          </cell>
        </row>
        <row r="1276">
          <cell r="BT1276" t="e">
            <v>#N/A</v>
          </cell>
        </row>
        <row r="1277">
          <cell r="BT1277" t="str">
            <v>Kéked</v>
          </cell>
        </row>
        <row r="1278">
          <cell r="BT1278" t="str">
            <v>Kékesd</v>
          </cell>
        </row>
        <row r="1279">
          <cell r="BT1279" t="str">
            <v>Kékkút</v>
          </cell>
        </row>
        <row r="1280">
          <cell r="BT1280" t="str">
            <v>Kelebia</v>
          </cell>
        </row>
        <row r="1281">
          <cell r="BT1281" t="e">
            <v>#N/A</v>
          </cell>
        </row>
        <row r="1282">
          <cell r="BT1282" t="str">
            <v>Kelemér</v>
          </cell>
        </row>
        <row r="1283">
          <cell r="BT1283" t="str">
            <v>Kéleshalom</v>
          </cell>
        </row>
        <row r="1284">
          <cell r="BT1284" t="str">
            <v>Kelevíz</v>
          </cell>
        </row>
        <row r="1285">
          <cell r="BT1285" t="e">
            <v>#N/A</v>
          </cell>
        </row>
        <row r="1286">
          <cell r="BT1286" t="e">
            <v>#N/A</v>
          </cell>
        </row>
        <row r="1287">
          <cell r="BT1287" t="e">
            <v>#N/A</v>
          </cell>
        </row>
        <row r="1288">
          <cell r="BT1288" t="str">
            <v>Kemeneshőgyész</v>
          </cell>
        </row>
        <row r="1289">
          <cell r="BT1289" t="e">
            <v>#N/A</v>
          </cell>
        </row>
        <row r="1290">
          <cell r="BT1290" t="e">
            <v>#N/A</v>
          </cell>
        </row>
        <row r="1291">
          <cell r="BT1291" t="str">
            <v>Kemenesmihályfa</v>
          </cell>
        </row>
        <row r="1292">
          <cell r="BT1292" t="str">
            <v>Kemenespálfa</v>
          </cell>
        </row>
        <row r="1293">
          <cell r="BT1293" t="str">
            <v>Kemenessömjén</v>
          </cell>
        </row>
        <row r="1294">
          <cell r="BT1294" t="str">
            <v>Kemenesszentmárton</v>
          </cell>
        </row>
        <row r="1295">
          <cell r="BT1295" t="str">
            <v>Kemenesszentpéter</v>
          </cell>
        </row>
        <row r="1296">
          <cell r="BT1296" t="str">
            <v>Keménfa</v>
          </cell>
        </row>
        <row r="1297">
          <cell r="BT1297" t="str">
            <v>Kémes</v>
          </cell>
        </row>
        <row r="1298">
          <cell r="BT1298" t="str">
            <v>Kemestaródfa</v>
          </cell>
        </row>
        <row r="1299">
          <cell r="BT1299" t="str">
            <v>Kemse</v>
          </cell>
        </row>
        <row r="1300">
          <cell r="BT1300" t="str">
            <v>Kenderes</v>
          </cell>
        </row>
        <row r="1301">
          <cell r="BT1301" t="str">
            <v>Kenéz</v>
          </cell>
        </row>
        <row r="1302">
          <cell r="BT1302" t="str">
            <v>Kenézlő</v>
          </cell>
        </row>
        <row r="1303">
          <cell r="BT1303" t="str">
            <v>Kengyel</v>
          </cell>
        </row>
        <row r="1304">
          <cell r="BT1304" t="str">
            <v>Kenyeri</v>
          </cell>
        </row>
        <row r="1305">
          <cell r="BT1305" t="str">
            <v>Kercaszomor</v>
          </cell>
        </row>
        <row r="1306">
          <cell r="BT1306" t="str">
            <v>Kercseliget</v>
          </cell>
        </row>
        <row r="1307">
          <cell r="BT1307" t="str">
            <v>Kerecsend</v>
          </cell>
        </row>
        <row r="1308">
          <cell r="BT1308" t="str">
            <v>Kerecseny</v>
          </cell>
        </row>
        <row r="1309">
          <cell r="BT1309" t="str">
            <v>Kerekegyháza</v>
          </cell>
        </row>
        <row r="1310">
          <cell r="BT1310" t="e">
            <v>#N/A</v>
          </cell>
        </row>
        <row r="1311">
          <cell r="BT1311" t="str">
            <v>Kereki</v>
          </cell>
        </row>
        <row r="1312">
          <cell r="BT1312" t="e">
            <v>#N/A</v>
          </cell>
        </row>
        <row r="1313">
          <cell r="BT1313" t="str">
            <v>Kerepes</v>
          </cell>
        </row>
        <row r="1314">
          <cell r="BT1314" t="str">
            <v>Keresztéte</v>
          </cell>
        </row>
        <row r="1315">
          <cell r="BT1315" t="str">
            <v>Kerkabarabás</v>
          </cell>
        </row>
        <row r="1316">
          <cell r="BT1316" t="str">
            <v>Kerkafalva</v>
          </cell>
        </row>
        <row r="1317">
          <cell r="BT1317" t="str">
            <v>Kerkakutas</v>
          </cell>
        </row>
        <row r="1318">
          <cell r="BT1318" t="str">
            <v>Kerkáskápolna</v>
          </cell>
        </row>
        <row r="1319">
          <cell r="BT1319" t="str">
            <v>Kerkaszentkirály</v>
          </cell>
        </row>
        <row r="1320">
          <cell r="BT1320" t="str">
            <v>Kerkateskánd</v>
          </cell>
        </row>
        <row r="1321">
          <cell r="BT1321" t="e">
            <v>#N/A</v>
          </cell>
        </row>
        <row r="1322">
          <cell r="BT1322" t="str">
            <v>Kerta</v>
          </cell>
        </row>
        <row r="1323">
          <cell r="BT1323" t="str">
            <v>Kertészsziget</v>
          </cell>
        </row>
        <row r="1324">
          <cell r="BT1324" t="str">
            <v>Keszeg</v>
          </cell>
        </row>
        <row r="1325">
          <cell r="BT1325" t="str">
            <v>Kesznyéten</v>
          </cell>
        </row>
        <row r="1326">
          <cell r="BT1326" t="str">
            <v>Keszőhidegkút</v>
          </cell>
        </row>
        <row r="1327">
          <cell r="BT1327" t="str">
            <v>Keszthely</v>
          </cell>
        </row>
        <row r="1328">
          <cell r="BT1328" t="e">
            <v>#N/A</v>
          </cell>
        </row>
        <row r="1329">
          <cell r="BT1329" t="str">
            <v>Keszü</v>
          </cell>
        </row>
        <row r="1330">
          <cell r="BT1330" t="str">
            <v>Kétbodony</v>
          </cell>
        </row>
        <row r="1331">
          <cell r="BT1331" t="e">
            <v>#N/A</v>
          </cell>
        </row>
        <row r="1332">
          <cell r="BT1332" t="str">
            <v>Kéthely</v>
          </cell>
        </row>
        <row r="1333">
          <cell r="BT1333" t="str">
            <v>Kétpó</v>
          </cell>
        </row>
        <row r="1334">
          <cell r="BT1334" t="e">
            <v>#N/A</v>
          </cell>
        </row>
        <row r="1335">
          <cell r="BT1335" t="str">
            <v>Kétújfalu</v>
          </cell>
        </row>
        <row r="1336">
          <cell r="BT1336" t="str">
            <v>Kétvölgy</v>
          </cell>
        </row>
        <row r="1337">
          <cell r="BT1337" t="str">
            <v>Kéty</v>
          </cell>
        </row>
        <row r="1338">
          <cell r="BT1338" t="e">
            <v>#N/A</v>
          </cell>
        </row>
        <row r="1339">
          <cell r="BT1339" t="str">
            <v>Kilimán</v>
          </cell>
        </row>
        <row r="1340">
          <cell r="BT1340" t="e">
            <v>#N/A</v>
          </cell>
        </row>
        <row r="1341">
          <cell r="BT1341" t="str">
            <v>Kincsesbánya</v>
          </cell>
        </row>
        <row r="1342">
          <cell r="BT1342" t="str">
            <v>Királd</v>
          </cell>
        </row>
        <row r="1343">
          <cell r="BT1343" t="e">
            <v>#N/A</v>
          </cell>
        </row>
        <row r="1344">
          <cell r="BT1344" t="e">
            <v>#N/A</v>
          </cell>
        </row>
        <row r="1345">
          <cell r="BT1345" t="str">
            <v>Királyszentistván</v>
          </cell>
        </row>
        <row r="1346">
          <cell r="BT1346" t="str">
            <v>Kisapáti</v>
          </cell>
        </row>
        <row r="1347">
          <cell r="BT1347" t="str">
            <v>Kisapostag</v>
          </cell>
        </row>
        <row r="1348">
          <cell r="BT1348" t="e">
            <v>#N/A</v>
          </cell>
        </row>
        <row r="1349">
          <cell r="BT1349" t="str">
            <v>Kisasszond</v>
          </cell>
        </row>
        <row r="1350">
          <cell r="BT1350" t="str">
            <v>Kisasszonyfa</v>
          </cell>
        </row>
        <row r="1351">
          <cell r="BT1351" t="e">
            <v>#N/A</v>
          </cell>
        </row>
        <row r="1352">
          <cell r="BT1352" t="str">
            <v>Kisbágyon</v>
          </cell>
        </row>
        <row r="1353">
          <cell r="BT1353" t="e">
            <v>#N/A</v>
          </cell>
        </row>
        <row r="1354">
          <cell r="BT1354" t="str">
            <v>Kisbajom</v>
          </cell>
        </row>
        <row r="1355">
          <cell r="BT1355" t="str">
            <v>Kisbárapáti</v>
          </cell>
        </row>
        <row r="1356">
          <cell r="BT1356" t="str">
            <v>Kisbárkány</v>
          </cell>
        </row>
        <row r="1357">
          <cell r="BT1357" t="e">
            <v>#N/A</v>
          </cell>
        </row>
        <row r="1358">
          <cell r="BT1358" t="str">
            <v>Kisberény</v>
          </cell>
        </row>
        <row r="1359">
          <cell r="BT1359" t="str">
            <v>Kisberzseny</v>
          </cell>
        </row>
        <row r="1360">
          <cell r="BT1360" t="str">
            <v>Kisbeszterce</v>
          </cell>
        </row>
        <row r="1361">
          <cell r="BT1361" t="e">
            <v>#N/A</v>
          </cell>
        </row>
        <row r="1362">
          <cell r="BT1362" t="str">
            <v>Kisbucsa</v>
          </cell>
        </row>
        <row r="1363">
          <cell r="BT1363" t="str">
            <v>Kisbudmér</v>
          </cell>
        </row>
        <row r="1364">
          <cell r="BT1364" t="e">
            <v>#N/A</v>
          </cell>
        </row>
        <row r="1365">
          <cell r="BT1365" t="str">
            <v>Kiscsehi</v>
          </cell>
        </row>
        <row r="1366">
          <cell r="BT1366" t="str">
            <v>Kiscsősz</v>
          </cell>
        </row>
        <row r="1367">
          <cell r="BT1367" t="str">
            <v>Kisdér</v>
          </cell>
        </row>
        <row r="1368">
          <cell r="BT1368" t="e">
            <v>#N/A</v>
          </cell>
        </row>
        <row r="1369">
          <cell r="BT1369" t="e">
            <v>#N/A</v>
          </cell>
        </row>
        <row r="1370">
          <cell r="BT1370" t="str">
            <v>Kisdorog</v>
          </cell>
        </row>
        <row r="1371">
          <cell r="BT1371" t="str">
            <v>Kisecset</v>
          </cell>
        </row>
        <row r="1372">
          <cell r="BT1372" t="e">
            <v>#N/A</v>
          </cell>
        </row>
        <row r="1373">
          <cell r="BT1373" t="str">
            <v>Kisfüzes</v>
          </cell>
        </row>
        <row r="1374">
          <cell r="BT1374" t="e">
            <v>#N/A</v>
          </cell>
        </row>
        <row r="1375">
          <cell r="BT1375" t="str">
            <v>Kisgyalán</v>
          </cell>
        </row>
        <row r="1376">
          <cell r="BT1376" t="e">
            <v>#N/A</v>
          </cell>
        </row>
        <row r="1377">
          <cell r="BT1377" t="e">
            <v>#N/A</v>
          </cell>
        </row>
        <row r="1378">
          <cell r="BT1378" t="e">
            <v>#N/A</v>
          </cell>
        </row>
        <row r="1379">
          <cell r="BT1379" t="str">
            <v>zsgó_x0013__x0000__x0000_Ölbei Mihály Zoltán_x000C__x0000__x0000_Ölbei Mihály_x0010__x0000__x0000_Batthyány u. 15._x0005__x0000__x0000_T_8.1_x0005__x0000__x0000_K_8.1
_x0000__x0000_Nagybudmér_x000B__x0000__x0000_Tetz Ferenc_x000D__x0000__x0001_P_x0000_e_x0000_t_x0000_Q_x0001_f_x0000_i_x0000_ _x0000_ú_x0000_t_x0000_ _x0000_1_x0000_7_x0000_._x0000__x0005__x0000__x0000_T_8.2_x0005__x0000__x0000_K_8.2_x0010__x0000__x0000_Csizmadia Attila_x0004__x0000__x0000_Igal_x000E__x0000__x0000_Köteles László_x0010__x0000__x0000_Bajcsy-Zs. u. 6._x0005__x0000__x0000_Kondó_x000E__x0000__x0000_Lovas Bertalan_x0016__x0000__x0001_S_x0000_o_x0000_l_x0000_t_x0000_é_x0000_s_x0000_z_x0000_ _x0000_K</v>
          </cell>
        </row>
        <row r="1380">
          <cell r="BT1380" t="str">
            <v>Kisherend</v>
          </cell>
        </row>
        <row r="1381">
          <cell r="BT1381" t="e">
            <v>#N/A</v>
          </cell>
        </row>
        <row r="1382">
          <cell r="BT1382" t="e">
            <v>#N/A</v>
          </cell>
        </row>
        <row r="1383">
          <cell r="BT1383" t="e">
            <v>#N/A</v>
          </cell>
        </row>
        <row r="1384">
          <cell r="BT1384" t="str">
            <v>Kisjakabfalva</v>
          </cell>
        </row>
        <row r="1385">
          <cell r="BT1385" t="str">
            <v>Kiskassa</v>
          </cell>
        </row>
        <row r="1386">
          <cell r="BT1386" t="e">
            <v>#N/A</v>
          </cell>
        </row>
        <row r="1387">
          <cell r="BT1387" t="str">
            <v>Kiskorpád</v>
          </cell>
        </row>
        <row r="1388">
          <cell r="BT1388" t="str">
            <v>Kisköre</v>
          </cell>
        </row>
        <row r="1389">
          <cell r="BT1389" t="e">
            <v>#N/A</v>
          </cell>
        </row>
        <row r="1390">
          <cell r="BT1390" t="e">
            <v>#N/A</v>
          </cell>
        </row>
        <row r="1391">
          <cell r="BT1391" t="e">
            <v>#N/A</v>
          </cell>
        </row>
        <row r="1392">
          <cell r="BT1392" t="str">
            <v>Kiskunlacháza</v>
          </cell>
        </row>
        <row r="1393">
          <cell r="BT1393" t="e">
            <v>#N/A</v>
          </cell>
        </row>
        <row r="1394">
          <cell r="BT1394" t="e">
            <v>#N/A</v>
          </cell>
        </row>
        <row r="1395">
          <cell r="BT1395" t="str">
            <v>Kisláng</v>
          </cell>
        </row>
        <row r="1396">
          <cell r="BT1396" t="str">
            <v>Kisléta</v>
          </cell>
        </row>
        <row r="1397">
          <cell r="BT1397" t="str">
            <v>Kislippó</v>
          </cell>
        </row>
        <row r="1398">
          <cell r="BT1398" t="str">
            <v>Kislőd</v>
          </cell>
        </row>
        <row r="1399">
          <cell r="BT1399" t="e">
            <v>#N/A</v>
          </cell>
        </row>
        <row r="1400">
          <cell r="BT1400" t="str">
            <v>Kismarja</v>
          </cell>
        </row>
        <row r="1401">
          <cell r="BT1401" t="str">
            <v>Kismaros</v>
          </cell>
        </row>
        <row r="1402">
          <cell r="BT1402" t="str">
            <v>Kisnamény</v>
          </cell>
        </row>
        <row r="1403">
          <cell r="BT1403" t="str">
            <v>Kisnána</v>
          </cell>
        </row>
        <row r="1404">
          <cell r="BT1404" t="str">
            <v>Kisnémedi</v>
          </cell>
        </row>
        <row r="1405">
          <cell r="BT1405" t="str">
            <v>Kisnyárád</v>
          </cell>
        </row>
        <row r="1406">
          <cell r="BT1406" t="str">
            <v>Kisoroszi</v>
          </cell>
        </row>
        <row r="1407">
          <cell r="BT1407" t="str">
            <v>Kispalád</v>
          </cell>
        </row>
        <row r="1408">
          <cell r="BT1408" t="e">
            <v>#N/A</v>
          </cell>
        </row>
        <row r="1409">
          <cell r="BT1409" t="str">
            <v>Kispirit</v>
          </cell>
        </row>
        <row r="1410">
          <cell r="BT1410" t="str">
            <v>Kisrákos</v>
          </cell>
        </row>
        <row r="1411">
          <cell r="BT1411" t="e">
            <v>#N/A</v>
          </cell>
        </row>
        <row r="1412">
          <cell r="BT1412" t="e">
            <v>#N/A</v>
          </cell>
        </row>
        <row r="1413">
          <cell r="BT1413" t="e">
            <v>#N/A</v>
          </cell>
        </row>
        <row r="1414">
          <cell r="BT1414" t="str">
            <v>Kissomlyó</v>
          </cell>
        </row>
        <row r="1415">
          <cell r="BT1415" t="str">
            <v>Kisszállás</v>
          </cell>
        </row>
        <row r="1416">
          <cell r="BT1416" t="e">
            <v>#N/A</v>
          </cell>
        </row>
        <row r="1417">
          <cell r="BT1417" t="str">
            <v>Kisszekeres</v>
          </cell>
        </row>
        <row r="1418">
          <cell r="BT1418" t="str">
            <v>Kisszentmárton</v>
          </cell>
        </row>
        <row r="1419">
          <cell r="BT1419" t="e">
            <v>#N/A</v>
          </cell>
        </row>
        <row r="1420">
          <cell r="BT1420" t="str">
            <v>Kisszőlős</v>
          </cell>
        </row>
        <row r="1421">
          <cell r="BT1421" t="str">
            <v>Kistamási</v>
          </cell>
        </row>
        <row r="1422">
          <cell r="BT1422" t="str">
            <v>Kistapolca</v>
          </cell>
        </row>
        <row r="1423">
          <cell r="BT1423" t="str">
            <v>Kistarcsa</v>
          </cell>
        </row>
        <row r="1424">
          <cell r="BT1424" t="e">
            <v>#N/A</v>
          </cell>
        </row>
        <row r="1425">
          <cell r="BT1425" t="e">
            <v>#N/A</v>
          </cell>
        </row>
        <row r="1426">
          <cell r="BT1426" t="e">
            <v>#N/A</v>
          </cell>
        </row>
        <row r="1427">
          <cell r="BT1427" t="e">
            <v>#N/A</v>
          </cell>
        </row>
        <row r="1428">
          <cell r="BT1428" t="str">
            <v>Kistótfalu</v>
          </cell>
        </row>
        <row r="1429">
          <cell r="BT1429" t="str">
            <v>Kisújszállás</v>
          </cell>
        </row>
        <row r="1430">
          <cell r="BT1430" t="str">
            <v>Kisunyom</v>
          </cell>
        </row>
        <row r="1431">
          <cell r="BT1431" t="str">
            <v>Kisvárda</v>
          </cell>
        </row>
        <row r="1432">
          <cell r="BT1432" t="str">
            <v>Kisvarsány</v>
          </cell>
        </row>
        <row r="1433">
          <cell r="BT1433" t="e">
            <v>#N/A</v>
          </cell>
        </row>
        <row r="1434">
          <cell r="BT1434" t="str">
            <v>Kisvaszar</v>
          </cell>
        </row>
        <row r="1435">
          <cell r="BT1435" t="e">
            <v>#N/A</v>
          </cell>
        </row>
        <row r="1436">
          <cell r="BT1436" t="e">
            <v>#N/A</v>
          </cell>
        </row>
        <row r="1437">
          <cell r="BT1437" t="str">
            <v>Kiszsidány</v>
          </cell>
        </row>
        <row r="1438">
          <cell r="BT1438" t="e">
            <v>#N/A</v>
          </cell>
        </row>
        <row r="1439">
          <cell r="BT1439" t="e">
            <v>#N/A</v>
          </cell>
        </row>
        <row r="1440">
          <cell r="BT1440" t="str">
            <v>Kocsér</v>
          </cell>
        </row>
        <row r="1441">
          <cell r="BT1441" t="e">
            <v>#N/A</v>
          </cell>
        </row>
        <row r="1442">
          <cell r="BT1442" t="e">
            <v>#N/A</v>
          </cell>
        </row>
        <row r="1443">
          <cell r="BT1443" t="str">
            <v>Kóka</v>
          </cell>
        </row>
        <row r="1444">
          <cell r="BT1444" t="str">
            <v>Kokad</v>
          </cell>
        </row>
        <row r="1445">
          <cell r="BT1445" t="str">
            <v>Kolontár</v>
          </cell>
        </row>
        <row r="1446">
          <cell r="BT1446" t="str">
            <v>Komádi</v>
          </cell>
        </row>
        <row r="1447">
          <cell r="BT1447" t="str">
            <v>Komárom</v>
          </cell>
        </row>
        <row r="1448">
          <cell r="BT1448" t="e">
            <v>#N/A</v>
          </cell>
        </row>
        <row r="1449">
          <cell r="BT1449" t="e">
            <v>#N/A</v>
          </cell>
        </row>
        <row r="1450">
          <cell r="BT1450" t="e">
            <v>#N/A</v>
          </cell>
        </row>
        <row r="1451">
          <cell r="BT1451" t="str">
            <v>Komlósd</v>
          </cell>
        </row>
        <row r="1452">
          <cell r="BT1452" t="e">
            <v>#N/A</v>
          </cell>
        </row>
        <row r="1453">
          <cell r="BT1453" t="str">
            <v>Komoró</v>
          </cell>
        </row>
        <row r="1454">
          <cell r="BT1454" t="str">
            <v>Kompolt</v>
          </cell>
        </row>
        <row r="1455">
          <cell r="BT1455" t="str">
            <v>Kondó</v>
          </cell>
        </row>
        <row r="1456">
          <cell r="BT1456" t="str">
            <v>Kondorfa</v>
          </cell>
        </row>
        <row r="1457">
          <cell r="BT1457" t="e">
            <v>#N/A</v>
          </cell>
        </row>
        <row r="1458">
          <cell r="BT1458" t="str">
            <v>Kóny</v>
          </cell>
        </row>
        <row r="1459">
          <cell r="BT1459" t="str">
            <v>Konyár</v>
          </cell>
        </row>
        <row r="1460">
          <cell r="BT1460" t="str">
            <v>Kópháza</v>
          </cell>
        </row>
        <row r="1461">
          <cell r="BT1461" t="e">
            <v>#N/A</v>
          </cell>
        </row>
        <row r="1462">
          <cell r="BT1462" t="str">
            <v>Korlát</v>
          </cell>
        </row>
        <row r="1463">
          <cell r="BT1463" t="str">
            <v>Koroncó</v>
          </cell>
        </row>
        <row r="1464">
          <cell r="BT1464" t="str">
            <v>Kórós</v>
          </cell>
        </row>
        <row r="1465">
          <cell r="BT1465" t="str">
            <v>Kosd</v>
          </cell>
        </row>
        <row r="1466">
          <cell r="BT1466" t="str">
            <v>Kóspallag</v>
          </cell>
        </row>
        <row r="1467">
          <cell r="BT1467" t="str">
            <v>Kótaj</v>
          </cell>
        </row>
        <row r="1468">
          <cell r="BT1468" t="str">
            <v>Kovácshida</v>
          </cell>
        </row>
        <row r="1469">
          <cell r="BT1469" t="str">
            <v>Kovácsszénája</v>
          </cell>
        </row>
        <row r="1470">
          <cell r="BT1470" t="str">
            <v>Kovácsvágás</v>
          </cell>
        </row>
        <row r="1471">
          <cell r="BT1471" t="e">
            <v>#N/A</v>
          </cell>
        </row>
        <row r="1472">
          <cell r="BT1472" t="str">
            <v>Kozármisleny</v>
          </cell>
        </row>
        <row r="1473">
          <cell r="BT1473" t="e">
            <v>#N/A</v>
          </cell>
        </row>
        <row r="1474">
          <cell r="BT1474" t="e">
            <v>#N/A</v>
          </cell>
        </row>
        <row r="1475">
          <cell r="BT1475" t="str">
            <v>Köcsk</v>
          </cell>
        </row>
        <row r="1476">
          <cell r="BT1476" t="e">
            <v>#N/A</v>
          </cell>
        </row>
        <row r="1477">
          <cell r="BT1477" t="e">
            <v>#N/A</v>
          </cell>
        </row>
        <row r="1478">
          <cell r="BT1478" t="str">
            <v>Kölcse</v>
          </cell>
        </row>
        <row r="1479">
          <cell r="BT1479" t="str">
            <v>Kölesd</v>
          </cell>
        </row>
        <row r="1480">
          <cell r="BT1480" t="str">
            <v>Kölked</v>
          </cell>
        </row>
        <row r="1481">
          <cell r="BT1481" t="str">
            <v>Kömlő</v>
          </cell>
        </row>
        <row r="1482">
          <cell r="BT1482" t="e">
            <v>#N/A</v>
          </cell>
        </row>
        <row r="1483">
          <cell r="BT1483" t="e">
            <v>#N/A</v>
          </cell>
        </row>
        <row r="1484">
          <cell r="BT1484" t="e">
            <v>#N/A</v>
          </cell>
        </row>
        <row r="1485">
          <cell r="BT1485" t="str">
            <v>Körmend</v>
          </cell>
        </row>
        <row r="1486">
          <cell r="BT1486" t="e">
            <v>#N/A</v>
          </cell>
        </row>
        <row r="1487">
          <cell r="BT1487" t="str">
            <v>Köröm</v>
          </cell>
        </row>
        <row r="1488">
          <cell r="BT1488" t="e">
            <v>#N/A</v>
          </cell>
        </row>
        <row r="1489">
          <cell r="BT1489" t="str">
            <v>Körösladány</v>
          </cell>
        </row>
        <row r="1490">
          <cell r="BT1490" t="str">
            <v>Körösnagyharsány</v>
          </cell>
        </row>
        <row r="1491">
          <cell r="BT1491" t="str">
            <v>Köröstarcsa</v>
          </cell>
        </row>
        <row r="1492">
          <cell r="BT1492" t="str">
            <v>Kőröstetétlen</v>
          </cell>
        </row>
        <row r="1493">
          <cell r="BT1493" t="str">
            <v>Körösújfalu</v>
          </cell>
        </row>
        <row r="1494">
          <cell r="BT1494" t="str">
            <v>Körösszakál</v>
          </cell>
        </row>
        <row r="1495">
          <cell r="BT1495" t="str">
            <v>Körösszegapáti</v>
          </cell>
        </row>
        <row r="1496">
          <cell r="BT1496" t="str">
            <v>Kőszárhegy</v>
          </cell>
        </row>
        <row r="1497">
          <cell r="BT1497" t="str">
            <v>Kőszeg</v>
          </cell>
        </row>
        <row r="1498">
          <cell r="BT1498" t="str">
            <v>Kőszegdoroszló</v>
          </cell>
        </row>
        <row r="1499">
          <cell r="BT1499" t="str">
            <v>Kőszegpaty</v>
          </cell>
        </row>
        <row r="1500">
          <cell r="BT1500" t="str">
            <v>Kőszegszerdahely</v>
          </cell>
        </row>
        <row r="1501">
          <cell r="BT1501" t="str">
            <v>Kötcse</v>
          </cell>
        </row>
        <row r="1502">
          <cell r="BT1502" t="str">
            <v>Kötegyán</v>
          </cell>
        </row>
        <row r="1503">
          <cell r="BT1503" t="str">
            <v>Kőtelek</v>
          </cell>
        </row>
        <row r="1504">
          <cell r="BT1504" t="str">
            <v>Kővágóörs</v>
          </cell>
        </row>
        <row r="1505">
          <cell r="BT1505" t="str">
            <v>Kővágószőlős</v>
          </cell>
        </row>
        <row r="1506">
          <cell r="BT1506" t="str">
            <v>Kővágótöttös</v>
          </cell>
        </row>
        <row r="1507">
          <cell r="BT1507" t="e">
            <v>#N/A</v>
          </cell>
        </row>
        <row r="1508">
          <cell r="BT1508" t="str">
            <v>Köveskál</v>
          </cell>
        </row>
        <row r="1509">
          <cell r="BT1509" t="str">
            <v>Krasznokvajda</v>
          </cell>
        </row>
        <row r="1510">
          <cell r="BT1510" t="str">
            <v>Kulcs</v>
          </cell>
        </row>
        <row r="1511">
          <cell r="BT1511" t="e">
            <v>#N/A</v>
          </cell>
        </row>
        <row r="1512">
          <cell r="BT1512" t="str">
            <v>Kunágota</v>
          </cell>
        </row>
        <row r="1513">
          <cell r="BT1513" t="e">
            <v>#N/A</v>
          </cell>
        </row>
        <row r="1514">
          <cell r="BT1514" t="e">
            <v>#N/A</v>
          </cell>
        </row>
        <row r="1515">
          <cell r="BT1515" t="str">
            <v>Kuncsorba</v>
          </cell>
        </row>
        <row r="1516">
          <cell r="BT1516" t="e">
            <v>#N/A</v>
          </cell>
        </row>
        <row r="1517">
          <cell r="BT1517" t="str">
            <v>Kunhegyes</v>
          </cell>
        </row>
        <row r="1518">
          <cell r="BT1518" t="str">
            <v>Kunmadaras</v>
          </cell>
        </row>
        <row r="1519">
          <cell r="BT1519" t="e">
            <v>#N/A</v>
          </cell>
        </row>
        <row r="1520">
          <cell r="BT1520" t="e">
            <v>#N/A</v>
          </cell>
        </row>
        <row r="1521">
          <cell r="BT1521" t="str">
            <v>Kunszentmárton</v>
          </cell>
        </row>
        <row r="1522">
          <cell r="BT1522" t="e">
            <v>#N/A</v>
          </cell>
        </row>
        <row r="1523">
          <cell r="BT1523" t="str">
            <v>Kunsziget</v>
          </cell>
        </row>
        <row r="1524">
          <cell r="BT1524" t="str">
            <v>Kup</v>
          </cell>
        </row>
        <row r="1525">
          <cell r="BT1525" t="str">
            <v>Kupa</v>
          </cell>
        </row>
        <row r="1526">
          <cell r="BT1526" t="str">
            <v>Kurd</v>
          </cell>
        </row>
        <row r="1527">
          <cell r="BT1527" t="str">
            <v>Kurityán</v>
          </cell>
        </row>
        <row r="1528">
          <cell r="BT1528" t="e">
            <v>#N/A</v>
          </cell>
        </row>
        <row r="1529">
          <cell r="BT1529" t="str">
            <v>Kutas</v>
          </cell>
        </row>
        <row r="1530">
          <cell r="BT1530" t="e">
            <v>#N/A</v>
          </cell>
        </row>
        <row r="1531">
          <cell r="BT1531" t="str">
            <v>Kübekháza</v>
          </cell>
        </row>
        <row r="1532">
          <cell r="BT1532" t="e">
            <v>#N/A</v>
          </cell>
        </row>
        <row r="1533">
          <cell r="BT1533" t="str">
            <v>Külsővat</v>
          </cell>
        </row>
        <row r="1534">
          <cell r="BT1534" t="str">
            <v>Küngös</v>
          </cell>
        </row>
        <row r="1535">
          <cell r="BT1535" t="str">
            <v>Lábatlan</v>
          </cell>
        </row>
        <row r="1536">
          <cell r="BT1536" t="str">
            <v>Lábod</v>
          </cell>
        </row>
        <row r="1537">
          <cell r="BT1537" t="str">
            <v>Lácacséke</v>
          </cell>
        </row>
        <row r="1538">
          <cell r="BT1538" t="str">
            <v>Lad</v>
          </cell>
        </row>
        <row r="1539">
          <cell r="BT1539" t="e">
            <v>#N/A</v>
          </cell>
        </row>
        <row r="1540">
          <cell r="BT1540" t="str">
            <v>Ládbesenyő</v>
          </cell>
        </row>
        <row r="1541">
          <cell r="BT1541" t="str">
            <v>Lajoskomárom</v>
          </cell>
        </row>
        <row r="1542">
          <cell r="BT1542" t="e">
            <v>#N/A</v>
          </cell>
        </row>
        <row r="1543">
          <cell r="BT1543" t="str">
            <v>Lak</v>
          </cell>
        </row>
        <row r="1544">
          <cell r="BT1544" t="str">
            <v>Lakhegy</v>
          </cell>
        </row>
        <row r="1545">
          <cell r="BT1545" t="str">
            <v>Lakitelek</v>
          </cell>
        </row>
        <row r="1546">
          <cell r="BT1546" t="str">
            <v>Lakócsa</v>
          </cell>
        </row>
        <row r="1547">
          <cell r="BT1547" t="e">
            <v>#N/A</v>
          </cell>
        </row>
        <row r="1548">
          <cell r="BT1548" t="str">
            <v>Lápafő</v>
          </cell>
        </row>
        <row r="1549">
          <cell r="BT1549" t="str">
            <v>Lapáncsa</v>
          </cell>
        </row>
        <row r="1550">
          <cell r="BT1550" t="e">
            <v>#N/A</v>
          </cell>
        </row>
        <row r="1551">
          <cell r="BT1551" t="str">
            <v>Lasztonya</v>
          </cell>
        </row>
        <row r="1552">
          <cell r="BT1552" t="str">
            <v>Látrány</v>
          </cell>
        </row>
        <row r="1553">
          <cell r="BT1553" t="e">
            <v>#N/A</v>
          </cell>
        </row>
        <row r="1554">
          <cell r="BT1554" t="str">
            <v>Leányfalu</v>
          </cell>
        </row>
        <row r="1555">
          <cell r="BT1555" t="str">
            <v>Leányvár</v>
          </cell>
        </row>
        <row r="1556">
          <cell r="BT1556" t="e">
            <v>#N/A</v>
          </cell>
        </row>
        <row r="1557">
          <cell r="BT1557" t="e">
            <v>#N/A</v>
          </cell>
        </row>
        <row r="1558">
          <cell r="BT1558" t="str">
            <v>Legyesbénye</v>
          </cell>
        </row>
        <row r="1559">
          <cell r="BT1559" t="str">
            <v>Léh</v>
          </cell>
        </row>
        <row r="1560">
          <cell r="BT1560" t="str">
            <v>Lénárddaróc</v>
          </cell>
        </row>
        <row r="1561">
          <cell r="BT1561" t="str">
            <v>Lendvadedes</v>
          </cell>
        </row>
        <row r="1562">
          <cell r="BT1562" t="e">
            <v>#N/A</v>
          </cell>
        </row>
        <row r="1563">
          <cell r="BT1563" t="str">
            <v>Lengyel</v>
          </cell>
        </row>
        <row r="1564">
          <cell r="BT1564" t="str">
            <v>Lengyeltóti</v>
          </cell>
        </row>
        <row r="1565">
          <cell r="BT1565" t="str">
            <v>Lenti</v>
          </cell>
        </row>
        <row r="1566">
          <cell r="BT1566" t="e">
            <v>#N/A</v>
          </cell>
        </row>
        <row r="1567">
          <cell r="BT1567" t="str">
            <v>Lesencefalu</v>
          </cell>
        </row>
        <row r="1568">
          <cell r="BT1568" t="e">
            <v>#N/A</v>
          </cell>
        </row>
        <row r="1569">
          <cell r="BT1569" t="e">
            <v>#N/A</v>
          </cell>
        </row>
        <row r="1570">
          <cell r="BT1570" t="str">
            <v>Létavértes</v>
          </cell>
        </row>
        <row r="1571">
          <cell r="BT1571" t="str">
            <v>Letenye</v>
          </cell>
        </row>
        <row r="1572">
          <cell r="BT1572" t="str">
            <v>Letkés</v>
          </cell>
        </row>
        <row r="1573">
          <cell r="BT1573" t="e">
            <v>#N/A</v>
          </cell>
        </row>
        <row r="1574">
          <cell r="BT1574" t="str">
            <v>Levelek</v>
          </cell>
        </row>
        <row r="1575">
          <cell r="BT1575" t="str">
            <v>Libickozma</v>
          </cell>
        </row>
        <row r="1576">
          <cell r="BT1576" t="e">
            <v>#N/A</v>
          </cell>
        </row>
        <row r="1577">
          <cell r="BT1577" t="e">
            <v>#N/A</v>
          </cell>
        </row>
        <row r="1578">
          <cell r="BT1578" t="str">
            <v>Ligetfalva</v>
          </cell>
        </row>
        <row r="1579">
          <cell r="BT1579" t="e">
            <v>#N/A</v>
          </cell>
        </row>
        <row r="1580">
          <cell r="BT1580" t="str">
            <v>Lippó</v>
          </cell>
        </row>
        <row r="1581">
          <cell r="BT1581" t="str">
            <v>Liptód</v>
          </cell>
        </row>
        <row r="1582">
          <cell r="BT1582" t="str">
            <v>Lispeszentadorján</v>
          </cell>
        </row>
        <row r="1583">
          <cell r="BT1583" t="str">
            <v>Liszó</v>
          </cell>
        </row>
        <row r="1584">
          <cell r="BT1584" t="e">
            <v>#N/A</v>
          </cell>
        </row>
        <row r="1585">
          <cell r="BT1585" t="str">
            <v>Litka</v>
          </cell>
        </row>
        <row r="1586">
          <cell r="BT1586" t="e">
            <v>#N/A</v>
          </cell>
        </row>
        <row r="1587">
          <cell r="BT1587" t="str">
            <v>Lócs</v>
          </cell>
        </row>
        <row r="1588">
          <cell r="BT1588" t="e">
            <v>#N/A</v>
          </cell>
        </row>
        <row r="1589">
          <cell r="BT1589" t="str">
            <v>Lónya</v>
          </cell>
        </row>
        <row r="1590">
          <cell r="BT1590" t="str">
            <v>Lórév</v>
          </cell>
        </row>
        <row r="1591">
          <cell r="BT1591" t="str">
            <v>Lothárd</v>
          </cell>
        </row>
        <row r="1592">
          <cell r="BT1592" t="e">
            <v>#N/A</v>
          </cell>
        </row>
        <row r="1593">
          <cell r="BT1593" t="e">
            <v>#N/A</v>
          </cell>
        </row>
        <row r="1594">
          <cell r="BT1594" t="str">
            <v>Lovászhetény</v>
          </cell>
        </row>
        <row r="1595">
          <cell r="BT1595" t="str">
            <v>Lovászi</v>
          </cell>
        </row>
        <row r="1596">
          <cell r="BT1596" t="e">
            <v>#N/A</v>
          </cell>
        </row>
        <row r="1597">
          <cell r="BT1597" t="str">
            <v>571553</v>
          </cell>
        </row>
        <row r="1598">
          <cell r="BT1598" t="e">
            <v>#N/A</v>
          </cell>
        </row>
        <row r="1599">
          <cell r="BT1599" t="e">
            <v>#N/A</v>
          </cell>
        </row>
        <row r="1600">
          <cell r="BT1600" t="str">
            <v>Lövőpetri</v>
          </cell>
        </row>
        <row r="1601">
          <cell r="BT1601" t="e">
            <v>#N/A</v>
          </cell>
        </row>
        <row r="1602">
          <cell r="BT1602" t="e">
            <v>#N/A</v>
          </cell>
        </row>
        <row r="1603">
          <cell r="BT1603" t="e">
            <v>#N/A</v>
          </cell>
        </row>
        <row r="1604">
          <cell r="BT1604" t="str">
            <v>Lukácsháza</v>
          </cell>
        </row>
        <row r="1605">
          <cell r="BT1605" t="str">
            <v>Lulla</v>
          </cell>
        </row>
        <row r="1606">
          <cell r="BT1606" t="str">
            <v>Lúzsok</v>
          </cell>
        </row>
        <row r="1607">
          <cell r="BT1607" t="str">
            <v>Mád</v>
          </cell>
        </row>
        <row r="1608">
          <cell r="BT1608" t="str">
            <v>Madaras</v>
          </cell>
        </row>
        <row r="1609">
          <cell r="BT1609" t="e">
            <v>#N/A</v>
          </cell>
        </row>
        <row r="1610">
          <cell r="BT1610" t="e">
            <v>#N/A</v>
          </cell>
        </row>
        <row r="1611">
          <cell r="BT1611" t="str">
            <v>Maglód</v>
          </cell>
        </row>
        <row r="1612">
          <cell r="BT1612" t="str">
            <v>Mágocs</v>
          </cell>
        </row>
        <row r="1613">
          <cell r="BT1613" t="str">
            <v>Magosliget</v>
          </cell>
        </row>
        <row r="1614">
          <cell r="BT1614" t="str">
            <v>Magy</v>
          </cell>
        </row>
        <row r="1615">
          <cell r="BT1615" t="str">
            <v>Magyaralmás</v>
          </cell>
        </row>
        <row r="1616">
          <cell r="BT1616" t="e">
            <v>#N/A</v>
          </cell>
        </row>
        <row r="1617">
          <cell r="BT1617" t="str">
            <v>Krachun Szilárd</v>
          </cell>
        </row>
        <row r="1618">
          <cell r="BT1618" t="str">
            <v>Magyarbóly</v>
          </cell>
        </row>
        <row r="1619">
          <cell r="BT1619" t="str">
            <v>Magyarcsanád</v>
          </cell>
        </row>
        <row r="1620">
          <cell r="BT1620" t="str">
            <v>Magyardombegyház</v>
          </cell>
        </row>
        <row r="1621">
          <cell r="BT1621" t="str">
            <v>Magyaregregy</v>
          </cell>
        </row>
        <row r="1622">
          <cell r="BT1622" t="e">
            <v>#N/A</v>
          </cell>
        </row>
        <row r="1623">
          <cell r="BT1623" t="str">
            <v>Magyarföld</v>
          </cell>
        </row>
        <row r="1624">
          <cell r="BT1624" t="e">
            <v>#N/A</v>
          </cell>
        </row>
        <row r="1625">
          <cell r="BT1625" t="e">
            <v>#N/A</v>
          </cell>
        </row>
        <row r="1626">
          <cell r="BT1626" t="str">
            <v>Magyarhertelend</v>
          </cell>
        </row>
        <row r="1627">
          <cell r="BT1627" t="str">
            <v>Magyarhomorog</v>
          </cell>
        </row>
        <row r="1628">
          <cell r="BT1628" t="e">
            <v>#N/A</v>
          </cell>
        </row>
        <row r="1629">
          <cell r="BT1629" t="e">
            <v>#N/A</v>
          </cell>
        </row>
        <row r="1630">
          <cell r="BT1630" t="str">
            <v>Magyarlak</v>
          </cell>
        </row>
        <row r="1631">
          <cell r="BT1631" t="str">
            <v>Magyarlukafa</v>
          </cell>
        </row>
        <row r="1632">
          <cell r="BT1632" t="str">
            <v>Magyarmecske</v>
          </cell>
        </row>
        <row r="1633">
          <cell r="BT1633" t="str">
            <v>Magyarnádalja</v>
          </cell>
        </row>
        <row r="1634">
          <cell r="BT1634" t="e">
            <v>#N/A</v>
          </cell>
        </row>
        <row r="1635">
          <cell r="BT1635" t="e">
            <v>#N/A</v>
          </cell>
        </row>
        <row r="1636">
          <cell r="BT1636" t="str">
            <v>Magyarsarlós</v>
          </cell>
        </row>
        <row r="1637">
          <cell r="BT1637" t="str">
            <v>Magyarszecsőd</v>
          </cell>
        </row>
        <row r="1638">
          <cell r="BT1638" t="str">
            <v>Magyarszék</v>
          </cell>
        </row>
        <row r="1639">
          <cell r="BT1639" t="str">
            <v>Magyarszentmiklós</v>
          </cell>
        </row>
        <row r="1640">
          <cell r="BT1640" t="e">
            <v>#N/A</v>
          </cell>
        </row>
        <row r="1641">
          <cell r="BT1641" t="e">
            <v>#N/A</v>
          </cell>
        </row>
        <row r="1642">
          <cell r="BT1642" t="str">
            <v>Magyartelek</v>
          </cell>
        </row>
        <row r="1643">
          <cell r="BT1643" t="str">
            <v>Majosháza</v>
          </cell>
        </row>
        <row r="1644">
          <cell r="BT1644" t="str">
            <v>Majs</v>
          </cell>
        </row>
        <row r="1645">
          <cell r="BT1645" t="str">
            <v>Makád</v>
          </cell>
        </row>
        <row r="1646">
          <cell r="BT1646" t="str">
            <v>Makkoshotyka</v>
          </cell>
        </row>
        <row r="1647">
          <cell r="BT1647" t="e">
            <v>#N/A</v>
          </cell>
        </row>
        <row r="1648">
          <cell r="BT1648" t="str">
            <v>Makó</v>
          </cell>
        </row>
        <row r="1649">
          <cell r="BT1649" t="str">
            <v>Malomsok</v>
          </cell>
        </row>
        <row r="1650">
          <cell r="BT1650" t="str">
            <v>Mályi</v>
          </cell>
        </row>
        <row r="1651">
          <cell r="BT1651" t="str">
            <v>Mályinka</v>
          </cell>
        </row>
        <row r="1652">
          <cell r="BT1652" t="str">
            <v>Mánd</v>
          </cell>
        </row>
        <row r="1653">
          <cell r="BT1653" t="e">
            <v>#N/A</v>
          </cell>
        </row>
        <row r="1654">
          <cell r="BT1654" t="str">
            <v>Mánfa</v>
          </cell>
        </row>
        <row r="1655">
          <cell r="BT1655" t="e">
            <v>#N/A</v>
          </cell>
        </row>
        <row r="1656">
          <cell r="BT1656" t="str">
            <v>Maráza</v>
          </cell>
        </row>
        <row r="1657">
          <cell r="BT1657" t="str">
            <v>Marcalgergelyi</v>
          </cell>
        </row>
        <row r="1658">
          <cell r="BT1658" t="str">
            <v>Marcali</v>
          </cell>
        </row>
        <row r="1659">
          <cell r="BT1659" t="str">
            <v>Marcaltő</v>
          </cell>
        </row>
        <row r="1660">
          <cell r="BT1660" t="str">
            <v>Salamon Gyula</v>
          </cell>
        </row>
        <row r="1661">
          <cell r="BT1661" t="str">
            <v>Máriahalom</v>
          </cell>
        </row>
        <row r="1662">
          <cell r="BT1662" t="e">
            <v>#N/A</v>
          </cell>
        </row>
        <row r="1663">
          <cell r="BT1663" t="e">
            <v>#N/A</v>
          </cell>
        </row>
        <row r="1664">
          <cell r="BT1664" t="str">
            <v>Márianosztra</v>
          </cell>
        </row>
        <row r="1665">
          <cell r="BT1665" t="e">
            <v>#N/A</v>
          </cell>
        </row>
        <row r="1666">
          <cell r="BT1666" t="str">
            <v>Markaz</v>
          </cell>
        </row>
        <row r="1667">
          <cell r="BT1667" t="e">
            <v>#N/A</v>
          </cell>
        </row>
        <row r="1668">
          <cell r="BT1668" t="str">
            <v>Márkó</v>
          </cell>
        </row>
        <row r="1669">
          <cell r="BT1669" t="str">
            <v>Markóc</v>
          </cell>
        </row>
        <row r="1670">
          <cell r="BT1670" t="e">
            <v>#N/A</v>
          </cell>
        </row>
        <row r="1671">
          <cell r="BT1671" t="str">
            <v>Maróc</v>
          </cell>
        </row>
        <row r="1672">
          <cell r="BT1672" t="str">
            <v>Marócsa</v>
          </cell>
        </row>
        <row r="1673">
          <cell r="BT1673" t="str">
            <v>汩慬_x000E_䬀獯畳桴甠‮㠵ਮ_x0000_穓浡獯穳来_x0011_伀⁨潮⁳楍汫珳
伀⁨潮๳_x0000_敂捲祮⁩⹵⸶_x0010_匀慺潭瑳瑡狡慦癬ཡ_x0000_潐歲汯拡䐠满敩ཬ_x0000_⁮牋獩瑺ᕮ_x0000_敦ⱪ删毡揳楺甠‮㠴മ_x0000_慂慬潴杮ᅫ_x0000_楋獳䰠珡決⃳楔潢ᅲ_x0000_潋獳瑵⁨⹌甠‮㤲༮_x0000_慂慬潴浮条慹੤_x0000_潲灳瑡歡_x000B_匀牡獯慰慴楫_x0006_䤀ㅟ㌮ص_x0000_彔⸱㔳_x0006_䬀ㅟ㌮ص_x0000_彅⸱㔳_x0005_䤀㍟㔮_x0006_䈀扡牡ౣ_x0000_獣⁩摮牯_x000B_䈀毩⁥⹵㐠⸱_x000F_匀瓡牯污慪櫺敨祬_x0010_匀瑡牯污慪橵敨祬٩_x0000_彉⸱㘳_x0006_吀ㅟ㌮ض_x0000_彋⸱㘳_x0006_䔀ㅟ㌮Զ_x0000_彉⸳ض_x0000_彉⸲㘱_x000C_䈁愀戀愀爀挀猀稀儀氁儀猁ഀ_x0000_畒灰牥⁴湁慴੬_x0000_浬满慺_x0016_一擡獡祳䄠摮⁳</v>
          </cell>
        </row>
        <row r="1674">
          <cell r="BT1674" t="str">
            <v>Márokföld</v>
          </cell>
        </row>
        <row r="1675">
          <cell r="BT1675" t="e">
            <v>#N/A</v>
          </cell>
        </row>
        <row r="1676">
          <cell r="BT1676" t="str">
            <v>Maroslele</v>
          </cell>
        </row>
        <row r="1677">
          <cell r="BT1677" t="str">
            <v>Mártély</v>
          </cell>
        </row>
        <row r="1678">
          <cell r="BT1678" t="str">
            <v>Martfű</v>
          </cell>
        </row>
        <row r="1679">
          <cell r="BT1679" t="str">
            <v>Martonfa</v>
          </cell>
        </row>
        <row r="1680">
          <cell r="BT1680" t="e">
            <v>#N/A</v>
          </cell>
        </row>
        <row r="1681">
          <cell r="BT1681" t="str">
            <v>Martonyi</v>
          </cell>
        </row>
        <row r="1682">
          <cell r="BT1682" t="str">
            <v>Mátészalka</v>
          </cell>
        </row>
        <row r="1683">
          <cell r="BT1683" t="str">
            <v>Mátételke</v>
          </cell>
        </row>
        <row r="1684">
          <cell r="BT1684" t="str">
            <v>Mátraballa</v>
          </cell>
        </row>
        <row r="1685">
          <cell r="BT1685" t="str">
            <v>Mátraderecske</v>
          </cell>
        </row>
        <row r="1686">
          <cell r="BT1686" t="e">
            <v>#N/A</v>
          </cell>
        </row>
        <row r="1687">
          <cell r="BT1687" t="e">
            <v>#N/A</v>
          </cell>
        </row>
        <row r="1688">
          <cell r="BT1688" t="e">
            <v>#N/A</v>
          </cell>
        </row>
        <row r="1689">
          <cell r="BT1689" t="str">
            <v>Mátraszentimre</v>
          </cell>
        </row>
        <row r="1690">
          <cell r="BT1690" t="str">
            <v>Mátraszőlős</v>
          </cell>
        </row>
        <row r="1691">
          <cell r="BT1691" t="str">
            <v>Mátraterenye</v>
          </cell>
        </row>
        <row r="1692">
          <cell r="BT1692" t="str">
            <v>Mátraverebély</v>
          </cell>
        </row>
        <row r="1693">
          <cell r="BT1693" t="e">
            <v>#N/A</v>
          </cell>
        </row>
        <row r="1694">
          <cell r="BT1694" t="str">
            <v>Matty</v>
          </cell>
        </row>
        <row r="1695">
          <cell r="BT1695" t="e">
            <v>#N/A</v>
          </cell>
        </row>
        <row r="1696">
          <cell r="BT1696" t="str">
            <v>Máza</v>
          </cell>
        </row>
        <row r="1697">
          <cell r="BT1697" t="e">
            <v>#N/A</v>
          </cell>
        </row>
        <row r="1698">
          <cell r="BT1698" t="e">
            <v>#N/A</v>
          </cell>
        </row>
        <row r="1699">
          <cell r="BT1699" t="e">
            <v>#N/A</v>
          </cell>
        </row>
        <row r="1700">
          <cell r="BT1700" t="str">
            <v>Medgyesbodzás</v>
          </cell>
        </row>
        <row r="1701">
          <cell r="BT1701" t="str">
            <v>Medgyesegyháza</v>
          </cell>
        </row>
        <row r="1702">
          <cell r="BT1702" t="e">
            <v>#N/A</v>
          </cell>
        </row>
        <row r="1703">
          <cell r="BT1703" t="e">
            <v>#N/A</v>
          </cell>
        </row>
        <row r="1704">
          <cell r="BT1704" t="e">
            <v>#N/A</v>
          </cell>
        </row>
        <row r="1705">
          <cell r="BT1705" t="e">
            <v>#N/A</v>
          </cell>
        </row>
        <row r="1706">
          <cell r="BT1706" t="str">
            <v>Megyer</v>
          </cell>
        </row>
        <row r="1707">
          <cell r="BT1707" t="e">
            <v>#N/A</v>
          </cell>
        </row>
        <row r="1708">
          <cell r="BT1708" t="str">
            <v>Méhtelek</v>
          </cell>
        </row>
        <row r="1709">
          <cell r="BT1709" t="e">
            <v>#N/A</v>
          </cell>
        </row>
        <row r="1710">
          <cell r="BT1710" t="str">
            <v>Mélykút</v>
          </cell>
        </row>
        <row r="1711">
          <cell r="BT1711" t="str">
            <v>Mencshely</v>
          </cell>
        </row>
        <row r="1712">
          <cell r="BT1712" t="str">
            <v>Mende</v>
          </cell>
        </row>
        <row r="1713">
          <cell r="BT1713" t="str">
            <v>Méra</v>
          </cell>
        </row>
        <row r="1714">
          <cell r="BT1714" t="e">
            <v>#N/A</v>
          </cell>
        </row>
        <row r="1715">
          <cell r="BT1715" t="e">
            <v>#N/A</v>
          </cell>
        </row>
        <row r="1716">
          <cell r="BT1716" t="str">
            <v>Mérk</v>
          </cell>
        </row>
        <row r="1717">
          <cell r="BT1717" t="e">
            <v>#N/A</v>
          </cell>
        </row>
        <row r="1718">
          <cell r="BT1718" t="e">
            <v>#N/A</v>
          </cell>
        </row>
        <row r="1719">
          <cell r="BT1719" t="e">
            <v>#N/A</v>
          </cell>
        </row>
        <row r="1720">
          <cell r="BT1720" t="e">
            <v>#N/A</v>
          </cell>
        </row>
        <row r="1721">
          <cell r="BT1721" t="str">
            <v>Mesterszállás</v>
          </cell>
        </row>
        <row r="1722">
          <cell r="BT1722" t="e">
            <v>#N/A</v>
          </cell>
        </row>
        <row r="1723">
          <cell r="BT1723" t="e">
            <v>#N/A</v>
          </cell>
        </row>
        <row r="1724">
          <cell r="BT1724" t="e">
            <v>#N/A</v>
          </cell>
        </row>
        <row r="1725">
          <cell r="BT1725" t="str">
            <v>Mezőberény</v>
          </cell>
        </row>
        <row r="1726">
          <cell r="BT1726" t="str">
            <v>Mezőcsát</v>
          </cell>
        </row>
        <row r="1727">
          <cell r="BT1727" t="e">
            <v>#N/A</v>
          </cell>
        </row>
        <row r="1728">
          <cell r="BT1728" t="e">
            <v>#N/A</v>
          </cell>
        </row>
        <row r="1729">
          <cell r="BT1729" t="e">
            <v>#N/A</v>
          </cell>
        </row>
        <row r="1730">
          <cell r="BT1730" t="str">
            <v>Mezőgyán</v>
          </cell>
        </row>
        <row r="1731">
          <cell r="BT1731" t="e">
            <v>#N/A</v>
          </cell>
        </row>
        <row r="1732">
          <cell r="BT1732" t="str">
            <v>Mezőhék</v>
          </cell>
        </row>
        <row r="1733">
          <cell r="BT1733" t="str">
            <v>Mezőkeresztes</v>
          </cell>
        </row>
        <row r="1734">
          <cell r="BT1734" t="e">
            <v>#N/A</v>
          </cell>
        </row>
        <row r="1735">
          <cell r="BT1735" t="str">
            <v>Mezőkovácsháza</v>
          </cell>
        </row>
        <row r="1736">
          <cell r="BT1736" t="e">
            <v>#N/A</v>
          </cell>
        </row>
        <row r="1737">
          <cell r="BT1737" t="str">
            <v>Mezőladány</v>
          </cell>
        </row>
        <row r="1738">
          <cell r="BT1738" t="str">
            <v>Mezőlak</v>
          </cell>
        </row>
        <row r="1739">
          <cell r="BT1739" t="str">
            <v>Mezőnagymihály</v>
          </cell>
        </row>
        <row r="1740">
          <cell r="BT1740" t="str">
            <v>Mezőnyárád</v>
          </cell>
        </row>
        <row r="1741">
          <cell r="BT1741" t="e">
            <v>#N/A</v>
          </cell>
        </row>
        <row r="1742">
          <cell r="BT1742" t="str">
            <v>Mezőpeterd</v>
          </cell>
        </row>
        <row r="1743">
          <cell r="BT1743" t="str">
            <v>Mezősas</v>
          </cell>
        </row>
        <row r="1744">
          <cell r="BT1744" t="str">
            <v>Mezőszemere</v>
          </cell>
        </row>
        <row r="1745">
          <cell r="BT1745" t="e">
            <v>#N/A</v>
          </cell>
        </row>
        <row r="1746">
          <cell r="BT1746" t="str">
            <v>Mezőszilas</v>
          </cell>
        </row>
        <row r="1747">
          <cell r="BT1747" t="str">
            <v>Mezőtárkány</v>
          </cell>
        </row>
        <row r="1748">
          <cell r="BT1748" t="str">
            <v>Mezőtúr</v>
          </cell>
        </row>
        <row r="1749">
          <cell r="BT1749" t="str">
            <v>Mezőzombor</v>
          </cell>
        </row>
        <row r="1750">
          <cell r="BT1750" t="str">
            <v>Miháld</v>
          </cell>
        </row>
        <row r="1751">
          <cell r="BT1751" t="str">
            <v>Mihályfa</v>
          </cell>
        </row>
        <row r="1752">
          <cell r="BT1752" t="str">
            <v>Mihálygerge</v>
          </cell>
        </row>
        <row r="1753">
          <cell r="BT1753" t="str">
            <v>Mihályháza</v>
          </cell>
        </row>
        <row r="1754">
          <cell r="BT1754" t="str">
            <v>Mihályi</v>
          </cell>
        </row>
        <row r="1755">
          <cell r="BT1755" t="e">
            <v>#N/A</v>
          </cell>
        </row>
        <row r="1756">
          <cell r="BT1756" t="str">
            <v>Mikebuda</v>
          </cell>
        </row>
        <row r="1757">
          <cell r="BT1757" t="str">
            <v>Mikekarácsonyfa</v>
          </cell>
        </row>
        <row r="1758">
          <cell r="BT1758" t="str">
            <v>Mikepércs</v>
          </cell>
        </row>
        <row r="1759">
          <cell r="BT1759" t="e">
            <v>#N/A</v>
          </cell>
        </row>
        <row r="1760">
          <cell r="BT1760" t="e">
            <v>#N/A</v>
          </cell>
        </row>
        <row r="1761">
          <cell r="BT1761" t="str">
            <v>Mikóháza</v>
          </cell>
        </row>
        <row r="1762">
          <cell r="BT1762" t="e">
            <v>#N/A</v>
          </cell>
        </row>
        <row r="1763">
          <cell r="BT1763" t="str">
            <v>Milejszeg</v>
          </cell>
        </row>
        <row r="1764">
          <cell r="BT1764" t="str">
            <v>Milota</v>
          </cell>
        </row>
        <row r="1765">
          <cell r="BT1765" t="str">
            <v>Mindszent</v>
          </cell>
        </row>
        <row r="1766">
          <cell r="BT1766" t="e">
            <v>#N/A</v>
          </cell>
        </row>
        <row r="1767">
          <cell r="BT1767" t="str">
            <v>Mindszentkálla</v>
          </cell>
        </row>
        <row r="1768">
          <cell r="BT1768" t="str">
            <v>Misefa</v>
          </cell>
        </row>
        <row r="1769">
          <cell r="BT1769" t="e">
            <v>#N/A</v>
          </cell>
        </row>
        <row r="1770">
          <cell r="BT1770" t="e">
            <v>#N/A</v>
          </cell>
        </row>
        <row r="1771">
          <cell r="BT1771" t="e">
            <v>#N/A</v>
          </cell>
        </row>
        <row r="1772">
          <cell r="BT1772" t="e">
            <v>#N/A</v>
          </cell>
        </row>
        <row r="1773">
          <cell r="BT1773" t="str">
            <v>Mogyoród</v>
          </cell>
        </row>
        <row r="1774">
          <cell r="BT1774" t="e">
            <v>#N/A</v>
          </cell>
        </row>
        <row r="1775">
          <cell r="BT1775" t="str">
            <v>Mogyoróska</v>
          </cell>
        </row>
        <row r="1776">
          <cell r="BT1776" t="str">
            <v>Moha</v>
          </cell>
        </row>
        <row r="1777">
          <cell r="BT1777" t="str">
            <v>Mohács</v>
          </cell>
        </row>
        <row r="1778">
          <cell r="BT1778" t="str">
            <v>Mohora</v>
          </cell>
        </row>
        <row r="1779">
          <cell r="BT1779" t="str">
            <v>Molnári</v>
          </cell>
        </row>
        <row r="1780">
          <cell r="BT1780" t="e">
            <v>#N/A</v>
          </cell>
        </row>
        <row r="1781">
          <cell r="BT1781" t="str">
            <v>Molvány</v>
          </cell>
        </row>
        <row r="1782">
          <cell r="BT1782" t="str">
            <v>Monaj</v>
          </cell>
        </row>
        <row r="1783">
          <cell r="BT1783" t="str">
            <v>Monok</v>
          </cell>
        </row>
        <row r="1784">
          <cell r="BT1784" t="str">
            <v>Monor</v>
          </cell>
        </row>
        <row r="1785">
          <cell r="BT1785" t="str">
            <v>Monorierdő</v>
          </cell>
        </row>
        <row r="1786">
          <cell r="BT1786" t="e">
            <v>#N/A</v>
          </cell>
        </row>
        <row r="1787">
          <cell r="BT1787" t="str">
            <v>Monostorapáti</v>
          </cell>
        </row>
        <row r="1788">
          <cell r="BT1788" t="str">
            <v>Monostorpályi</v>
          </cell>
        </row>
        <row r="1789">
          <cell r="BT1789" t="str">
            <v>Monoszló</v>
          </cell>
        </row>
        <row r="1790">
          <cell r="BT1790" t="str">
            <v>Monyoród</v>
          </cell>
        </row>
        <row r="1791">
          <cell r="BT1791" t="str">
            <v>Mór</v>
          </cell>
        </row>
        <row r="1792">
          <cell r="BT1792" t="str">
            <v>Mórágy</v>
          </cell>
        </row>
        <row r="1793">
          <cell r="BT1793" t="str">
            <v>Mórahalom</v>
          </cell>
        </row>
        <row r="1794">
          <cell r="BT1794" t="e">
            <v>#N/A</v>
          </cell>
        </row>
        <row r="1795">
          <cell r="BT1795" t="e">
            <v>#N/A</v>
          </cell>
        </row>
        <row r="1796">
          <cell r="BT1796" t="e">
            <v>#N/A</v>
          </cell>
        </row>
        <row r="1797">
          <cell r="BT1797" t="e">
            <v>#N/A</v>
          </cell>
        </row>
        <row r="1798">
          <cell r="BT1798" t="str">
            <v>Mosonszentmiklós</v>
          </cell>
        </row>
        <row r="1799">
          <cell r="BT1799" t="str">
            <v>Mosonszolnok</v>
          </cell>
        </row>
        <row r="1800">
          <cell r="BT1800" t="str">
            <v>Mozsgó</v>
          </cell>
        </row>
        <row r="1801">
          <cell r="BT1801" t="str">
            <v>Mőcsény</v>
          </cell>
        </row>
        <row r="1802">
          <cell r="BT1802" t="str">
            <v>Mucsfa</v>
          </cell>
        </row>
        <row r="1803">
          <cell r="BT1803" t="str">
            <v>Mucsi</v>
          </cell>
        </row>
        <row r="1804">
          <cell r="BT1804" t="str">
            <v>Múcsony</v>
          </cell>
        </row>
        <row r="1805">
          <cell r="BT1805" t="str">
            <v>Muhi</v>
          </cell>
        </row>
        <row r="1806">
          <cell r="BT1806" t="str">
            <v>Murakeresztúr</v>
          </cell>
        </row>
        <row r="1807">
          <cell r="BT1807" t="str">
            <v>Murarátka</v>
          </cell>
        </row>
        <row r="1808">
          <cell r="BT1808" t="str">
            <v>Muraszemenye</v>
          </cell>
        </row>
        <row r="1809">
          <cell r="BT1809" t="str">
            <v>Murga</v>
          </cell>
        </row>
        <row r="1810">
          <cell r="BT1810" t="e">
            <v>#N/A</v>
          </cell>
        </row>
        <row r="1811">
          <cell r="BT1811" t="e">
            <v>#N/A</v>
          </cell>
        </row>
        <row r="1812">
          <cell r="BT1812" t="str">
            <v>Nadap</v>
          </cell>
        </row>
        <row r="1813">
          <cell r="BT1813" t="str">
            <v>Nádasd</v>
          </cell>
        </row>
        <row r="1814">
          <cell r="BT1814" t="str">
            <v>Nádasdladány</v>
          </cell>
        </row>
        <row r="1815">
          <cell r="BT1815" t="str">
            <v>Nádudvar</v>
          </cell>
        </row>
        <row r="1816">
          <cell r="BT1816" t="str">
            <v>Nágocs</v>
          </cell>
        </row>
        <row r="1817">
          <cell r="BT1817" t="str">
            <v>Nagyacsád</v>
          </cell>
        </row>
        <row r="1818">
          <cell r="BT1818" t="str">
            <v>Nagyalásony</v>
          </cell>
        </row>
        <row r="1819">
          <cell r="BT1819" t="str">
            <v>Nagyar</v>
          </cell>
        </row>
        <row r="1820">
          <cell r="BT1820" t="str">
            <v>Nagyatád</v>
          </cell>
        </row>
        <row r="1821">
          <cell r="BT1821" t="e">
            <v>#N/A</v>
          </cell>
        </row>
        <row r="1822">
          <cell r="BT1822" t="str">
            <v>Nagybajom</v>
          </cell>
        </row>
        <row r="1823">
          <cell r="BT1823" t="str">
            <v>Nagybakónak</v>
          </cell>
        </row>
        <row r="1824">
          <cell r="BT1824" t="str">
            <v>Nagybánhegyes</v>
          </cell>
        </row>
        <row r="1825">
          <cell r="BT1825" t="e">
            <v>#N/A</v>
          </cell>
        </row>
        <row r="1826">
          <cell r="BT1826" t="str">
            <v>Nagybarca</v>
          </cell>
        </row>
        <row r="1827">
          <cell r="BT1827" t="str">
            <v>Nagybárkány</v>
          </cell>
        </row>
        <row r="1828">
          <cell r="BT1828" t="str">
            <v>Nagyberény</v>
          </cell>
        </row>
        <row r="1829">
          <cell r="BT1829" t="str">
            <v>Nagyberki</v>
          </cell>
        </row>
        <row r="1830">
          <cell r="BT1830" t="str">
            <v>Nagybörzsöny</v>
          </cell>
        </row>
        <row r="1831">
          <cell r="BT1831" t="str">
            <v>Nagybudmér</v>
          </cell>
        </row>
        <row r="1832">
          <cell r="BT1832" t="str">
            <v>Nagycenk</v>
          </cell>
        </row>
        <row r="1833">
          <cell r="BT1833" t="str">
            <v>Nagycsány</v>
          </cell>
        </row>
        <row r="1834">
          <cell r="BT1834" t="str">
            <v>Nagycsécs</v>
          </cell>
        </row>
        <row r="1835">
          <cell r="BT1835" t="str">
            <v>Nagycsepely</v>
          </cell>
        </row>
        <row r="1836">
          <cell r="BT1836" t="str">
            <v>Nagycserkesz</v>
          </cell>
        </row>
        <row r="1837">
          <cell r="BT1837" t="e">
            <v>#N/A</v>
          </cell>
        </row>
        <row r="1838">
          <cell r="BT1838" t="str">
            <v>Nagydobos</v>
          </cell>
        </row>
        <row r="1839">
          <cell r="BT1839" t="str">
            <v>Nagydobsza</v>
          </cell>
        </row>
        <row r="1840">
          <cell r="BT1840" t="str">
            <v>Nagydorog</v>
          </cell>
        </row>
        <row r="1841">
          <cell r="BT1841" t="str">
            <v>Nagyecsed</v>
          </cell>
        </row>
        <row r="1842">
          <cell r="BT1842" t="str">
            <v>Nagyér</v>
          </cell>
        </row>
        <row r="1843">
          <cell r="BT1843" t="e">
            <v>#N/A</v>
          </cell>
        </row>
        <row r="1844">
          <cell r="BT1844" t="e">
            <v>#N/A</v>
          </cell>
        </row>
        <row r="1845">
          <cell r="BT1845" t="e">
            <v>#N/A</v>
          </cell>
        </row>
        <row r="1846">
          <cell r="BT1846" t="str">
            <v>Nagygörbő</v>
          </cell>
        </row>
        <row r="1847">
          <cell r="BT1847" t="e">
            <v>#N/A</v>
          </cell>
        </row>
        <row r="1848">
          <cell r="BT1848" t="str">
            <v>Nagyhajmás</v>
          </cell>
        </row>
        <row r="1849">
          <cell r="BT1849" t="str">
            <v>Nagyhalász</v>
          </cell>
        </row>
        <row r="1850">
          <cell r="BT1850" t="e">
            <v>#N/A</v>
          </cell>
        </row>
        <row r="1851">
          <cell r="BT1851" t="str">
            <v>Nagyhegyes</v>
          </cell>
        </row>
        <row r="1852">
          <cell r="BT1852" t="str">
            <v>Nagyhódos</v>
          </cell>
        </row>
        <row r="1853">
          <cell r="BT1853" t="str">
            <v>Nagyhuta</v>
          </cell>
        </row>
        <row r="1854">
          <cell r="BT1854" t="e">
            <v>#N/A</v>
          </cell>
        </row>
        <row r="1855">
          <cell r="BT1855" t="str">
            <v>Nagyiván</v>
          </cell>
        </row>
        <row r="1856">
          <cell r="BT1856" t="str">
            <v>Nagykálló</v>
          </cell>
        </row>
        <row r="1857">
          <cell r="BT1857" t="str">
            <v>Nagykamarás</v>
          </cell>
        </row>
        <row r="1858">
          <cell r="BT1858" t="str">
            <v>Nagykanizsa</v>
          </cell>
        </row>
        <row r="1859">
          <cell r="BT1859" t="str">
            <v>Nagykapornak</v>
          </cell>
        </row>
        <row r="1860">
          <cell r="BT1860" t="str">
            <v>Nagykarácsony</v>
          </cell>
        </row>
        <row r="1861">
          <cell r="BT1861" t="e">
            <v>#N/A</v>
          </cell>
        </row>
        <row r="1862">
          <cell r="BT1862" t="str">
            <v>Nagykereki</v>
          </cell>
        </row>
        <row r="1863">
          <cell r="BT1863" t="str">
            <v>Nagykeresztúr</v>
          </cell>
        </row>
        <row r="1864">
          <cell r="BT1864" t="str">
            <v>Nagykinizs</v>
          </cell>
        </row>
        <row r="1865">
          <cell r="BT1865" t="str">
            <v>Nagykónyi</v>
          </cell>
        </row>
        <row r="1866">
          <cell r="BT1866" t="str">
            <v>Nagykorpád</v>
          </cell>
        </row>
        <row r="1867">
          <cell r="BT1867" t="str">
            <v>Nagykovácsi</v>
          </cell>
        </row>
        <row r="1868">
          <cell r="BT1868" t="e">
            <v>#N/A</v>
          </cell>
        </row>
        <row r="1869">
          <cell r="BT1869" t="str">
            <v>Nagykökényes</v>
          </cell>
        </row>
        <row r="1870">
          <cell r="BT1870" t="e">
            <v>#N/A</v>
          </cell>
        </row>
        <row r="1871">
          <cell r="BT1871" t="str">
            <v>Nagykőrös</v>
          </cell>
        </row>
        <row r="1872">
          <cell r="BT1872" t="str">
            <v>Nagykörű</v>
          </cell>
        </row>
        <row r="1873">
          <cell r="BT1873" t="str">
            <v>Nagykutas</v>
          </cell>
        </row>
        <row r="1874">
          <cell r="BT1874" t="str">
            <v>Nagylak</v>
          </cell>
        </row>
        <row r="1875">
          <cell r="BT1875" t="str">
            <v>Nagylengyel</v>
          </cell>
        </row>
        <row r="1876">
          <cell r="BT1876" t="str">
            <v>Nagylóc</v>
          </cell>
        </row>
        <row r="1877">
          <cell r="BT1877" t="str">
            <v>Nagylók</v>
          </cell>
        </row>
        <row r="1878">
          <cell r="BT1878" t="str">
            <v>Nagylózs</v>
          </cell>
        </row>
        <row r="1879">
          <cell r="BT1879" t="str">
            <v>Nagymágocs</v>
          </cell>
        </row>
        <row r="1880">
          <cell r="BT1880" t="str">
            <v>Nagymányok</v>
          </cell>
        </row>
        <row r="1881">
          <cell r="BT1881" t="str">
            <v>Nagymaros</v>
          </cell>
        </row>
        <row r="1882">
          <cell r="BT1882" t="e">
            <v>#N/A</v>
          </cell>
        </row>
        <row r="1883">
          <cell r="BT1883" t="str">
            <v>Nagynyárád</v>
          </cell>
        </row>
        <row r="1884">
          <cell r="BT1884" t="str">
            <v>Nagyoroszi</v>
          </cell>
        </row>
        <row r="1885">
          <cell r="BT1885" t="str">
            <v>Nagypáli</v>
          </cell>
        </row>
        <row r="1886">
          <cell r="BT1886" t="str">
            <v>Nagypall</v>
          </cell>
        </row>
        <row r="1887">
          <cell r="BT1887" t="e">
            <v>#N/A</v>
          </cell>
        </row>
        <row r="1888">
          <cell r="BT1888" t="e">
            <v>#N/A</v>
          </cell>
        </row>
        <row r="1889">
          <cell r="BT1889" t="str">
            <v>Nagyrábé</v>
          </cell>
        </row>
        <row r="1890">
          <cell r="BT1890" t="str">
            <v>Nagyrada</v>
          </cell>
        </row>
        <row r="1891">
          <cell r="BT1891" t="e">
            <v>#N/A</v>
          </cell>
        </row>
        <row r="1892">
          <cell r="BT1892" t="str">
            <v>Nagyrécse</v>
          </cell>
        </row>
        <row r="1893">
          <cell r="BT1893" t="str">
            <v>Nagyréde</v>
          </cell>
        </row>
        <row r="1894">
          <cell r="BT1894" t="str">
            <v>Nagyrév</v>
          </cell>
        </row>
        <row r="1895">
          <cell r="BT1895" t="str">
            <v>Nagyrozvágy</v>
          </cell>
        </row>
        <row r="1896">
          <cell r="BT1896" t="e">
            <v>#N/A</v>
          </cell>
        </row>
        <row r="1897">
          <cell r="BT1897" t="e">
            <v>#N/A</v>
          </cell>
        </row>
        <row r="1898">
          <cell r="BT1898" t="str">
            <v>Nagyszakácsi</v>
          </cell>
        </row>
        <row r="1899">
          <cell r="BT1899" t="str">
            <v>Nagyszékely</v>
          </cell>
        </row>
        <row r="1900">
          <cell r="BT1900" t="e">
            <v>#N/A</v>
          </cell>
        </row>
        <row r="1901">
          <cell r="BT1901" t="str">
            <v>Nagyszénás</v>
          </cell>
        </row>
        <row r="1902">
          <cell r="BT1902" t="str">
            <v>Nagyszentjános</v>
          </cell>
        </row>
        <row r="1903">
          <cell r="BT1903" t="str">
            <v>Nagyszokoly</v>
          </cell>
        </row>
        <row r="1904">
          <cell r="BT1904" t="str">
            <v>Nagytálya</v>
          </cell>
        </row>
        <row r="1905">
          <cell r="BT1905" t="str">
            <v>Nagytarcsa</v>
          </cell>
        </row>
        <row r="1906">
          <cell r="BT1906" t="e">
            <v>#N/A</v>
          </cell>
        </row>
        <row r="1907">
          <cell r="BT1907" t="e">
            <v>#N/A</v>
          </cell>
        </row>
        <row r="1908">
          <cell r="BT1908" t="str">
            <v>Nagytótfalu</v>
          </cell>
        </row>
        <row r="1909">
          <cell r="BT1909" t="e">
            <v>#N/A</v>
          </cell>
        </row>
        <row r="1910">
          <cell r="BT1910" t="str">
            <v>Nagyút</v>
          </cell>
        </row>
        <row r="1911">
          <cell r="BT1911" t="e">
            <v>#N/A</v>
          </cell>
        </row>
        <row r="1912">
          <cell r="BT1912" t="str">
            <v>Nagyváty</v>
          </cell>
        </row>
        <row r="1913">
          <cell r="BT1913" t="str">
            <v>Nagyvázsony</v>
          </cell>
        </row>
        <row r="1914">
          <cell r="BT1914" t="str">
            <v>Nagyvejke</v>
          </cell>
        </row>
        <row r="1915">
          <cell r="BT1915" t="str">
            <v>Nagyveleg</v>
          </cell>
        </row>
        <row r="1916">
          <cell r="BT1916" t="str">
            <v>Nagyvenyim</v>
          </cell>
        </row>
        <row r="1917">
          <cell r="BT1917" t="str">
            <v>Nagyvisnyó</v>
          </cell>
        </row>
        <row r="1918">
          <cell r="BT1918" t="str">
            <v>Nak</v>
          </cell>
        </row>
        <row r="1919">
          <cell r="BT1919" t="e">
            <v>#N/A</v>
          </cell>
        </row>
        <row r="1920">
          <cell r="BT1920" t="str">
            <v>Nárai</v>
          </cell>
        </row>
        <row r="1921">
          <cell r="BT1921" t="e">
            <v>#N/A</v>
          </cell>
        </row>
        <row r="1922">
          <cell r="BT1922" t="e">
            <v>#N/A</v>
          </cell>
        </row>
        <row r="1923">
          <cell r="BT1923" t="str">
            <v>Négyes</v>
          </cell>
        </row>
        <row r="1924">
          <cell r="BT1924" t="str">
            <v>Nekézseny</v>
          </cell>
        </row>
        <row r="1925">
          <cell r="BT1925" t="str">
            <v>Nemesapáti</v>
          </cell>
        </row>
        <row r="1926">
          <cell r="BT1926" t="str">
            <v>Nemesbikk</v>
          </cell>
        </row>
        <row r="1927">
          <cell r="BT1927" t="e">
            <v>#N/A</v>
          </cell>
        </row>
        <row r="1928">
          <cell r="BT1928" t="str">
            <v>Nemesbőd</v>
          </cell>
        </row>
        <row r="1929">
          <cell r="BT1929" t="e">
            <v>#N/A</v>
          </cell>
        </row>
        <row r="1930">
          <cell r="BT1930" t="str">
            <v>Nemescsó</v>
          </cell>
        </row>
        <row r="1931">
          <cell r="BT1931" t="str">
            <v>Nemesdéd</v>
          </cell>
        </row>
        <row r="1932">
          <cell r="BT1932" t="str">
            <v>Nemesgörzsöny</v>
          </cell>
        </row>
        <row r="1933">
          <cell r="BT1933" t="str">
            <v>Nemesgulács</v>
          </cell>
        </row>
        <row r="1934">
          <cell r="BT1934" t="str">
            <v>Nemeshany</v>
          </cell>
        </row>
        <row r="1935">
          <cell r="BT1935" t="e">
            <v>#N/A</v>
          </cell>
        </row>
        <row r="1936">
          <cell r="BT1936" t="str">
            <v>Nemeske</v>
          </cell>
        </row>
        <row r="1937">
          <cell r="BT1937" t="str">
            <v>Nemeskér</v>
          </cell>
        </row>
        <row r="1938">
          <cell r="BT1938" t="str">
            <v>Nemeskeresztúr</v>
          </cell>
        </row>
        <row r="1939">
          <cell r="BT1939" t="str">
            <v>Nemeskisfalud</v>
          </cell>
        </row>
        <row r="1940">
          <cell r="BT1940" t="str">
            <v>Nemeskocs</v>
          </cell>
        </row>
        <row r="1941">
          <cell r="BT1941" t="str">
            <v>Nemeskolta</v>
          </cell>
        </row>
        <row r="1942">
          <cell r="BT1942" t="str">
            <v>Nemesládony</v>
          </cell>
        </row>
        <row r="1943">
          <cell r="BT1943" t="str">
            <v>Nemesmedves</v>
          </cell>
        </row>
        <row r="1944">
          <cell r="BT1944" t="str">
            <v>Nemesnádudvar</v>
          </cell>
        </row>
        <row r="1945">
          <cell r="BT1945" t="e">
            <v>#N/A</v>
          </cell>
        </row>
        <row r="1946">
          <cell r="BT1946" t="e">
            <v>#N/A</v>
          </cell>
        </row>
        <row r="1947">
          <cell r="BT1947" t="e">
            <v>#N/A</v>
          </cell>
        </row>
        <row r="1948">
          <cell r="BT1948" t="str">
            <v>Nemesrempehollós</v>
          </cell>
        </row>
        <row r="1949">
          <cell r="BT1949" t="str">
            <v>Nemessándorháza</v>
          </cell>
        </row>
        <row r="1950">
          <cell r="BT1950" t="str">
            <v>Nemesszalók</v>
          </cell>
        </row>
        <row r="1951">
          <cell r="BT1951" t="str">
            <v>Nemesszentandrás</v>
          </cell>
        </row>
        <row r="1952">
          <cell r="BT1952" t="str">
            <v>Nemesvámos</v>
          </cell>
        </row>
        <row r="1953">
          <cell r="BT1953" t="str">
            <v>Nemesvid</v>
          </cell>
        </row>
        <row r="1954">
          <cell r="BT1954" t="str">
            <v>Nemesvita</v>
          </cell>
        </row>
        <row r="1955">
          <cell r="BT1955" t="str">
            <v>Németbánya</v>
          </cell>
        </row>
        <row r="1956">
          <cell r="BT1956" t="e">
            <v>#N/A</v>
          </cell>
        </row>
        <row r="1957">
          <cell r="BT1957" t="str">
            <v>Németkér</v>
          </cell>
        </row>
        <row r="1958">
          <cell r="BT1958" t="str">
            <v>Nemti</v>
          </cell>
        </row>
        <row r="1959">
          <cell r="BT1959" t="e">
            <v>#N/A</v>
          </cell>
        </row>
        <row r="1960">
          <cell r="BT1960" t="str">
            <v>Nézsa</v>
          </cell>
        </row>
        <row r="1961">
          <cell r="BT1961" t="str">
            <v>Nick</v>
          </cell>
        </row>
        <row r="1962">
          <cell r="BT1962" t="str">
            <v>Nikla</v>
          </cell>
        </row>
        <row r="1963">
          <cell r="BT1963" t="str">
            <v>Nógrád</v>
          </cell>
        </row>
        <row r="1964">
          <cell r="BT1964" t="str">
            <v>Nógrádkövesd</v>
          </cell>
        </row>
        <row r="1965">
          <cell r="BT1965" t="str">
            <v>Nógrádmarcal</v>
          </cell>
        </row>
        <row r="1966">
          <cell r="BT1966" t="str">
            <v>Nógrádmegyer</v>
          </cell>
        </row>
        <row r="1967">
          <cell r="BT1967" t="str">
            <v>Nógrádsáp</v>
          </cell>
        </row>
        <row r="1968">
          <cell r="BT1968" t="str">
            <v>Nógrádsipek</v>
          </cell>
        </row>
        <row r="1969">
          <cell r="BT1969" t="str">
            <v>Nógrádszakál</v>
          </cell>
        </row>
        <row r="1970">
          <cell r="BT1970" t="str">
            <v>Nóráp</v>
          </cell>
        </row>
        <row r="1971">
          <cell r="BT1971" t="str">
            <v>Noszlop</v>
          </cell>
        </row>
        <row r="1972">
          <cell r="BT1972" t="str">
            <v>Noszvaj</v>
          </cell>
        </row>
        <row r="1973">
          <cell r="BT1973" t="e">
            <v>#N/A</v>
          </cell>
        </row>
        <row r="1974">
          <cell r="BT1974" t="str">
            <v>Novaj</v>
          </cell>
        </row>
        <row r="1975">
          <cell r="BT1975" t="str">
            <v>Novajidrány</v>
          </cell>
        </row>
        <row r="1976">
          <cell r="BT1976" t="str">
            <v>Nőtincs</v>
          </cell>
        </row>
        <row r="1977">
          <cell r="BT1977" t="e">
            <v>#N/A</v>
          </cell>
        </row>
        <row r="1978">
          <cell r="BT1978" t="str">
            <v>Nyárád</v>
          </cell>
        </row>
        <row r="1979">
          <cell r="BT1979" t="str">
            <v>Nyáregyháza</v>
          </cell>
        </row>
        <row r="1980">
          <cell r="BT1980" t="str">
            <v>Nyárlőrinc</v>
          </cell>
        </row>
        <row r="1981">
          <cell r="BT1981" t="str">
            <v>Nyársapát</v>
          </cell>
        </row>
        <row r="1982">
          <cell r="BT1982" t="str">
            <v>Nyékládháza</v>
          </cell>
        </row>
        <row r="1983">
          <cell r="BT1983" t="e">
            <v>#N/A</v>
          </cell>
        </row>
        <row r="1984">
          <cell r="BT1984" t="str">
            <v>Zvekán László</v>
          </cell>
        </row>
        <row r="1985">
          <cell r="BT1985" t="str">
            <v>Nyim</v>
          </cell>
        </row>
        <row r="1986">
          <cell r="BT1986" t="str">
            <v>Nyírábrány</v>
          </cell>
        </row>
        <row r="1987">
          <cell r="BT1987" t="str">
            <v>Nyíracsád</v>
          </cell>
        </row>
        <row r="1988">
          <cell r="BT1988" t="str">
            <v>Nyirád</v>
          </cell>
        </row>
        <row r="1989">
          <cell r="BT1989" t="str">
            <v>Nyíradony</v>
          </cell>
        </row>
        <row r="1990">
          <cell r="BT1990" t="str">
            <v>Nyírbátor</v>
          </cell>
        </row>
        <row r="1991">
          <cell r="BT1991" t="str">
            <v>Nyírbéltek</v>
          </cell>
        </row>
        <row r="1992">
          <cell r="BT1992" t="str">
            <v>Nyírbogát</v>
          </cell>
        </row>
        <row r="1993">
          <cell r="BT1993" t="str">
            <v>Nyírbogdány</v>
          </cell>
        </row>
        <row r="1994">
          <cell r="BT1994" t="str">
            <v>Nyírcsaholy</v>
          </cell>
        </row>
        <row r="1995">
          <cell r="BT1995" t="str">
            <v>Nyírcsászári</v>
          </cell>
        </row>
        <row r="1996">
          <cell r="BT1996" t="str">
            <v>Nyírderzs</v>
          </cell>
        </row>
        <row r="1997">
          <cell r="BT1997" t="str">
            <v>Nyíregyháza</v>
          </cell>
        </row>
        <row r="1998">
          <cell r="BT1998" t="e">
            <v>#N/A</v>
          </cell>
        </row>
        <row r="1999">
          <cell r="BT1999" t="e">
            <v>#N/A</v>
          </cell>
        </row>
        <row r="2000">
          <cell r="BT2000" t="str">
            <v>Fiad</v>
          </cell>
        </row>
        <row r="2001">
          <cell r="BT2001" t="e">
            <v>#N/A</v>
          </cell>
        </row>
        <row r="2002">
          <cell r="BT2002" t="e">
            <v>#N/A</v>
          </cell>
        </row>
        <row r="2003">
          <cell r="BT2003" t="e">
            <v>#N/A</v>
          </cell>
        </row>
        <row r="2004">
          <cell r="BT2004" t="e">
            <v>#N/A</v>
          </cell>
        </row>
        <row r="2005">
          <cell r="BT2005" t="e">
            <v>#N/A</v>
          </cell>
        </row>
        <row r="2006">
          <cell r="BT2006" t="e">
            <v>#N/A</v>
          </cell>
        </row>
        <row r="2007">
          <cell r="BT2007" t="e">
            <v>#N/A</v>
          </cell>
        </row>
        <row r="2008">
          <cell r="BT2008" t="e">
            <v>#N/A</v>
          </cell>
        </row>
        <row r="2009">
          <cell r="BT2009" t="str">
            <v>Nyírmártonfalva</v>
          </cell>
        </row>
        <row r="2010">
          <cell r="BT2010" t="e">
            <v>#N/A</v>
          </cell>
        </row>
        <row r="2011">
          <cell r="BT2011" t="e">
            <v>#N/A</v>
          </cell>
        </row>
        <row r="2012">
          <cell r="BT2012" t="e">
            <v>#N/A</v>
          </cell>
        </row>
        <row r="2013">
          <cell r="BT2013" t="e">
            <v>#N/A</v>
          </cell>
        </row>
        <row r="2014">
          <cell r="BT2014" t="str">
            <v>Nyírpilis</v>
          </cell>
        </row>
        <row r="2015">
          <cell r="BT2015" t="str">
            <v>Nyírtass</v>
          </cell>
        </row>
        <row r="2016">
          <cell r="BT2016" t="str">
            <v>Nyírtelek</v>
          </cell>
        </row>
        <row r="2017">
          <cell r="BT2017" t="str">
            <v>Nyírtét</v>
          </cell>
        </row>
        <row r="2018">
          <cell r="BT2018" t="str">
            <v>Nyírtura</v>
          </cell>
        </row>
        <row r="2019">
          <cell r="BT2019" t="str">
            <v>Nyírvasvári</v>
          </cell>
        </row>
        <row r="2020">
          <cell r="BT2020" t="e">
            <v>#N/A</v>
          </cell>
        </row>
        <row r="2021">
          <cell r="BT2021" t="str">
            <v>Nyőgér</v>
          </cell>
        </row>
        <row r="2022">
          <cell r="BT2022" t="str">
            <v>Nyugotszenterzsébet</v>
          </cell>
        </row>
        <row r="2023">
          <cell r="BT2023" t="e">
            <v>#N/A</v>
          </cell>
        </row>
        <row r="2024">
          <cell r="BT2024" t="str">
            <v>Óbánya</v>
          </cell>
        </row>
        <row r="2025">
          <cell r="BT2025" t="str">
            <v>Óbarok</v>
          </cell>
        </row>
        <row r="2026">
          <cell r="BT2026" t="str">
            <v>Óbudavár</v>
          </cell>
        </row>
        <row r="2027">
          <cell r="BT2027" t="str">
            <v>Ócsa</v>
          </cell>
        </row>
        <row r="2028">
          <cell r="BT2028" t="str">
            <v>Ócsárd</v>
          </cell>
        </row>
        <row r="2029">
          <cell r="BT2029" t="str">
            <v>Ófalu</v>
          </cell>
        </row>
        <row r="2030">
          <cell r="BT2030" t="str">
            <v>Ófehértó</v>
          </cell>
        </row>
        <row r="2031">
          <cell r="BT2031" t="e">
            <v>#N/A</v>
          </cell>
        </row>
        <row r="2032">
          <cell r="BT2032" t="str">
            <v>Óhíd</v>
          </cell>
        </row>
        <row r="2033">
          <cell r="BT2033" t="str">
            <v>Okány</v>
          </cell>
        </row>
        <row r="2034">
          <cell r="BT2034" t="str">
            <v>Okorág</v>
          </cell>
        </row>
        <row r="2035">
          <cell r="BT2035" t="str">
            <v>Okorvölgy</v>
          </cell>
        </row>
        <row r="2036">
          <cell r="BT2036" t="str">
            <v>Olasz</v>
          </cell>
        </row>
        <row r="2037">
          <cell r="BT2037" t="str">
            <v>Olaszfa</v>
          </cell>
        </row>
        <row r="2038">
          <cell r="BT2038" t="str">
            <v>Olaszfalu</v>
          </cell>
        </row>
        <row r="2039">
          <cell r="BT2039" t="e">
            <v>#N/A</v>
          </cell>
        </row>
        <row r="2040">
          <cell r="BT2040" t="str">
            <v>Olcsva</v>
          </cell>
        </row>
        <row r="2041">
          <cell r="BT2041" t="str">
            <v>Olcsvaapáti</v>
          </cell>
        </row>
        <row r="2042">
          <cell r="BT2042" t="e">
            <v>#N/A</v>
          </cell>
        </row>
        <row r="2043">
          <cell r="BT2043" t="str">
            <v>Ólmod</v>
          </cell>
        </row>
        <row r="2044">
          <cell r="BT2044" t="str">
            <v>Oltárc</v>
          </cell>
        </row>
        <row r="2045">
          <cell r="BT2045" t="e">
            <v>#N/A</v>
          </cell>
        </row>
        <row r="2046">
          <cell r="BT2046" t="e">
            <v>#N/A</v>
          </cell>
        </row>
        <row r="2047">
          <cell r="BT2047" t="str">
            <v>Ópályi</v>
          </cell>
        </row>
        <row r="2048">
          <cell r="BT2048" t="e">
            <v>#N/A</v>
          </cell>
        </row>
        <row r="2049">
          <cell r="BT2049" t="str">
            <v>Orbányosfa</v>
          </cell>
        </row>
        <row r="2050">
          <cell r="BT2050" t="str">
            <v>Orci</v>
          </cell>
        </row>
        <row r="2051">
          <cell r="BT2051" t="str">
            <v>Ordacsehi</v>
          </cell>
        </row>
        <row r="2052">
          <cell r="BT2052" t="str">
            <v>Ordas</v>
          </cell>
        </row>
        <row r="2053">
          <cell r="BT2053" t="str">
            <v>Orfalu</v>
          </cell>
        </row>
        <row r="2054">
          <cell r="BT2054" t="e">
            <v>#N/A</v>
          </cell>
        </row>
        <row r="2055">
          <cell r="BT2055" t="e">
            <v>#N/A</v>
          </cell>
        </row>
        <row r="2056">
          <cell r="BT2056" t="str">
            <v>Ormándlak</v>
          </cell>
        </row>
        <row r="2057">
          <cell r="BT2057" t="e">
            <v>#N/A</v>
          </cell>
        </row>
        <row r="2058">
          <cell r="BT2058" t="str">
            <v>Orosháza</v>
          </cell>
        </row>
        <row r="2059">
          <cell r="BT2059" t="str">
            <v>Oroszi</v>
          </cell>
        </row>
        <row r="2060">
          <cell r="BT2060" t="str">
            <v>Oroszlány</v>
          </cell>
        </row>
        <row r="2061">
          <cell r="BT2061" t="e">
            <v>#N/A</v>
          </cell>
        </row>
        <row r="2062">
          <cell r="BT2062" t="str">
            <v>Orosztony</v>
          </cell>
        </row>
        <row r="2063">
          <cell r="BT2063" t="str">
            <v>Ortaháza</v>
          </cell>
        </row>
        <row r="2064">
          <cell r="BT2064" t="e">
            <v>#N/A</v>
          </cell>
        </row>
        <row r="2065">
          <cell r="BT2065" t="str">
            <v>Ostffyasszonyfa</v>
          </cell>
        </row>
        <row r="2066">
          <cell r="BT2066" t="str">
            <v>Ostoros</v>
          </cell>
        </row>
        <row r="2067">
          <cell r="BT2067" t="e">
            <v>#N/A</v>
          </cell>
        </row>
        <row r="2068">
          <cell r="BT2068" t="e">
            <v>#N/A</v>
          </cell>
        </row>
        <row r="2069">
          <cell r="BT2069" t="str">
            <v>Osztopán</v>
          </cell>
        </row>
        <row r="2070">
          <cell r="BT2070" t="str">
            <v>Ózd</v>
          </cell>
        </row>
        <row r="2071">
          <cell r="BT2071" t="e">
            <v>#N/A</v>
          </cell>
        </row>
        <row r="2072">
          <cell r="BT2072" t="str">
            <v>Ozmánbük</v>
          </cell>
        </row>
        <row r="2073">
          <cell r="BT2073" t="str">
            <v>Ozora</v>
          </cell>
        </row>
        <row r="2074">
          <cell r="BT2074" t="str">
            <v>Öcs</v>
          </cell>
        </row>
        <row r="2075">
          <cell r="BT2075" t="str">
            <v>Őcsény</v>
          </cell>
        </row>
        <row r="2076">
          <cell r="BT2076" t="str">
            <v>Öcsöd</v>
          </cell>
        </row>
        <row r="2077">
          <cell r="BT2077" t="str">
            <v>Ököritófülpös</v>
          </cell>
        </row>
        <row r="2078">
          <cell r="BT2078" t="str">
            <v>Ölbő</v>
          </cell>
        </row>
        <row r="2079">
          <cell r="BT2079" t="str">
            <v>Ömböly</v>
          </cell>
        </row>
        <row r="2080">
          <cell r="BT2080" t="str">
            <v>Őr</v>
          </cell>
        </row>
        <row r="2081">
          <cell r="BT2081" t="str">
            <v>Őrbottyán</v>
          </cell>
        </row>
        <row r="2082">
          <cell r="BT2082" t="e">
            <v>#N/A</v>
          </cell>
        </row>
        <row r="2083">
          <cell r="BT2083" t="str">
            <v>Öreglak</v>
          </cell>
        </row>
        <row r="2084">
          <cell r="BT2084" t="str">
            <v>Őrhalom</v>
          </cell>
        </row>
        <row r="2085">
          <cell r="BT2085" t="str">
            <v>Őrimagyarósd</v>
          </cell>
        </row>
        <row r="2086">
          <cell r="BT2086" t="str">
            <v>Őriszentpéter</v>
          </cell>
        </row>
        <row r="2087">
          <cell r="BT2087" t="str">
            <v>Örkény</v>
          </cell>
        </row>
        <row r="2088">
          <cell r="BT2088" t="str">
            <v>Örményes</v>
          </cell>
        </row>
        <row r="2089">
          <cell r="BT2089" t="str">
            <v>Örménykút</v>
          </cell>
        </row>
        <row r="2090">
          <cell r="BT2090" t="e">
            <v>#N/A</v>
          </cell>
        </row>
        <row r="2091">
          <cell r="BT2091" t="str">
            <v>Örvényes</v>
          </cell>
        </row>
        <row r="2092">
          <cell r="BT2092" t="str">
            <v>Ősagárd</v>
          </cell>
        </row>
        <row r="2093">
          <cell r="BT2093" t="str">
            <v>Ősi</v>
          </cell>
        </row>
        <row r="2094">
          <cell r="BT2094" t="str">
            <v>Öskü</v>
          </cell>
        </row>
        <row r="2095">
          <cell r="BT2095" t="str">
            <v>Öttevény</v>
          </cell>
        </row>
        <row r="2096">
          <cell r="BT2096" t="e">
            <v>#N/A</v>
          </cell>
        </row>
        <row r="2097">
          <cell r="BT2097" t="str">
            <v>Ötvöskónyi</v>
          </cell>
        </row>
        <row r="2098">
          <cell r="BT2098" t="e">
            <v>#N/A</v>
          </cell>
        </row>
        <row r="2099">
          <cell r="BT2099" t="str">
            <v>Pacsa</v>
          </cell>
        </row>
        <row r="2100">
          <cell r="BT2100" t="str">
            <v>Pácsony</v>
          </cell>
        </row>
        <row r="2101">
          <cell r="BT2101" t="str">
            <v>Padár</v>
          </cell>
        </row>
        <row r="2102">
          <cell r="BT2102" t="str">
            <v>Páhi</v>
          </cell>
        </row>
        <row r="2103">
          <cell r="BT2103" t="e">
            <v>#N/A</v>
          </cell>
        </row>
        <row r="2104">
          <cell r="BT2104" t="str">
            <v>Pakod</v>
          </cell>
        </row>
        <row r="2105">
          <cell r="BT2105" t="str">
            <v>Pákozd</v>
          </cell>
        </row>
        <row r="2106">
          <cell r="BT2106" t="str">
            <v>Paks</v>
          </cell>
        </row>
        <row r="2107">
          <cell r="BT2107" t="e">
            <v>#N/A</v>
          </cell>
        </row>
        <row r="2108">
          <cell r="BT2108" t="str">
            <v>Pálfa</v>
          </cell>
        </row>
        <row r="2109">
          <cell r="BT2109" t="e">
            <v>#N/A</v>
          </cell>
        </row>
        <row r="2110">
          <cell r="BT2110" t="e">
            <v>#N/A</v>
          </cell>
        </row>
        <row r="2111">
          <cell r="BT2111" t="e">
            <v>#N/A</v>
          </cell>
        </row>
        <row r="2112">
          <cell r="BT2112" t="e">
            <v>#N/A</v>
          </cell>
        </row>
        <row r="2113">
          <cell r="BT2113" t="str">
            <v>Pálmajor</v>
          </cell>
        </row>
        <row r="2114">
          <cell r="BT2114" t="str">
            <v>Pálmonostora</v>
          </cell>
        </row>
        <row r="2115">
          <cell r="BT2115" t="str">
            <v>Pálosvörösmart</v>
          </cell>
        </row>
        <row r="2116">
          <cell r="BT2116" t="str">
            <v>Palotabozsok</v>
          </cell>
        </row>
        <row r="2117">
          <cell r="BT2117" t="str">
            <v>Palotás</v>
          </cell>
        </row>
        <row r="2118">
          <cell r="BT2118" t="str">
            <v>Paloznak</v>
          </cell>
        </row>
        <row r="2119">
          <cell r="BT2119" t="e">
            <v>#N/A</v>
          </cell>
        </row>
        <row r="2120">
          <cell r="BT2120" t="str">
            <v>Pamuk</v>
          </cell>
        </row>
        <row r="2121">
          <cell r="BT2121" t="str">
            <v>Pánd</v>
          </cell>
        </row>
        <row r="2122">
          <cell r="BT2122" t="str">
            <v>Pankasz</v>
          </cell>
        </row>
        <row r="2123">
          <cell r="BT2123" t="str">
            <v>Pannonhalma</v>
          </cell>
        </row>
        <row r="2124">
          <cell r="BT2124" t="e">
            <v>#N/A</v>
          </cell>
        </row>
        <row r="2125">
          <cell r="BT2125" t="str">
            <v>Panyola</v>
          </cell>
        </row>
        <row r="2126">
          <cell r="BT2126" t="str">
            <v>Pap</v>
          </cell>
        </row>
        <row r="2127">
          <cell r="BT2127" t="str">
            <v>Pápa</v>
          </cell>
        </row>
        <row r="2128">
          <cell r="BT2128" t="str">
            <v>Pápadereske</v>
          </cell>
        </row>
        <row r="2129">
          <cell r="BT2129" t="str">
            <v>Pápakovácsi</v>
          </cell>
        </row>
        <row r="2130">
          <cell r="BT2130" t="str">
            <v>Pápasalamon</v>
          </cell>
        </row>
        <row r="2131">
          <cell r="BT2131" t="str">
            <v>Pápateszér</v>
          </cell>
        </row>
        <row r="2132">
          <cell r="BT2132" t="str">
            <v>Papkeszi</v>
          </cell>
        </row>
        <row r="2133">
          <cell r="BT2133" t="str">
            <v>Pápoc</v>
          </cell>
        </row>
        <row r="2134">
          <cell r="BT2134" t="str">
            <v>Papos</v>
          </cell>
        </row>
        <row r="2135">
          <cell r="BT2135" t="str">
            <v>Páprád</v>
          </cell>
        </row>
        <row r="2136">
          <cell r="BT2136" t="str">
            <v>Parád</v>
          </cell>
        </row>
        <row r="2137">
          <cell r="BT2137" t="str">
            <v>Parádsasvár</v>
          </cell>
        </row>
        <row r="2138">
          <cell r="BT2138" t="e">
            <v>#N/A</v>
          </cell>
        </row>
        <row r="2139">
          <cell r="BT2139" t="str">
            <v>Pári</v>
          </cell>
        </row>
        <row r="2140">
          <cell r="BT2140" t="str">
            <v>Paszab</v>
          </cell>
        </row>
        <row r="2141">
          <cell r="BT2141" t="str">
            <v>Pásztó</v>
          </cell>
        </row>
        <row r="2142">
          <cell r="BT2142" t="e">
            <v>#N/A</v>
          </cell>
        </row>
        <row r="2143">
          <cell r="BT2143" t="str">
            <v>Pat</v>
          </cell>
        </row>
        <row r="2144">
          <cell r="BT2144" t="str">
            <v>Patak</v>
          </cell>
        </row>
        <row r="2145">
          <cell r="BT2145" t="str">
            <v>Patalom</v>
          </cell>
        </row>
        <row r="2146">
          <cell r="BT2146" t="str">
            <v>Patapoklosi</v>
          </cell>
        </row>
        <row r="2147">
          <cell r="BT2147" t="str">
            <v>Patca</v>
          </cell>
        </row>
        <row r="2148">
          <cell r="BT2148" t="str">
            <v>Pátka</v>
          </cell>
        </row>
        <row r="2149">
          <cell r="BT2149" t="str">
            <v>Patosfa</v>
          </cell>
        </row>
        <row r="2150">
          <cell r="BT2150" t="str">
            <v>Pátroha</v>
          </cell>
        </row>
        <row r="2151">
          <cell r="BT2151" t="str">
            <v>Patvarc</v>
          </cell>
        </row>
        <row r="2152">
          <cell r="BT2152" t="str">
            <v>Páty</v>
          </cell>
        </row>
        <row r="2153">
          <cell r="BT2153" t="str">
            <v>Pátyod</v>
          </cell>
        </row>
        <row r="2154">
          <cell r="BT2154" t="str">
            <v>Pázmánd</v>
          </cell>
        </row>
        <row r="2155">
          <cell r="BT2155" t="e">
            <v>#N/A</v>
          </cell>
        </row>
        <row r="2156">
          <cell r="BT2156" t="str">
            <v>Pécel</v>
          </cell>
        </row>
        <row r="2157">
          <cell r="BT2157" t="str">
            <v>Pecöl</v>
          </cell>
        </row>
        <row r="2158">
          <cell r="BT2158" t="str">
            <v>Pécs</v>
          </cell>
        </row>
        <row r="2159">
          <cell r="BT2159" t="e">
            <v>#N/A</v>
          </cell>
        </row>
        <row r="2160">
          <cell r="BT2160" t="e">
            <v>#N/A</v>
          </cell>
        </row>
        <row r="2161">
          <cell r="BT2161" t="str">
            <v>Pécsely</v>
          </cell>
        </row>
        <row r="2162">
          <cell r="BT2162" t="e">
            <v>#N/A</v>
          </cell>
        </row>
        <row r="2163">
          <cell r="BT2163" t="str">
            <v>Pécsvárad</v>
          </cell>
        </row>
        <row r="2164">
          <cell r="BT2164" t="str">
            <v>Pellérd</v>
          </cell>
        </row>
        <row r="2165">
          <cell r="BT2165" t="str">
            <v>Pély</v>
          </cell>
        </row>
        <row r="2166">
          <cell r="BT2166" t="str">
            <v>Penc</v>
          </cell>
        </row>
        <row r="2167">
          <cell r="BT2167" t="str">
            <v>Penészlek</v>
          </cell>
        </row>
        <row r="2168">
          <cell r="BT2168" t="str">
            <v>Pénzesgyőr</v>
          </cell>
        </row>
        <row r="2169">
          <cell r="BT2169" t="str">
            <v>Penyige</v>
          </cell>
        </row>
        <row r="2170">
          <cell r="BT2170" t="e">
            <v>#N/A</v>
          </cell>
        </row>
        <row r="2171">
          <cell r="BT2171" t="str">
            <v>Perbál</v>
          </cell>
        </row>
        <row r="2172">
          <cell r="BT2172" t="str">
            <v>Pere</v>
          </cell>
        </row>
        <row r="2173">
          <cell r="BT2173" t="str">
            <v>Perecse</v>
          </cell>
        </row>
        <row r="2174">
          <cell r="BT2174" t="str">
            <v>Pereked</v>
          </cell>
        </row>
        <row r="2175">
          <cell r="BT2175" t="str">
            <v>Perenye</v>
          </cell>
        </row>
        <row r="2176">
          <cell r="BT2176" t="e">
            <v>#N/A</v>
          </cell>
        </row>
        <row r="2177">
          <cell r="BT2177" t="e">
            <v>#N/A</v>
          </cell>
        </row>
        <row r="2178">
          <cell r="BT2178" t="str">
            <v>Perkáta</v>
          </cell>
        </row>
        <row r="2179">
          <cell r="BT2179" t="str">
            <v>Perkupa</v>
          </cell>
        </row>
        <row r="2180">
          <cell r="BT2180" t="str">
            <v>Perőcsény</v>
          </cell>
        </row>
        <row r="2181">
          <cell r="BT2181" t="e">
            <v>#N/A</v>
          </cell>
        </row>
        <row r="2182">
          <cell r="BT2182" t="str">
            <v>Péterhida</v>
          </cell>
        </row>
        <row r="2183">
          <cell r="BT2183" t="str">
            <v>Péteri</v>
          </cell>
        </row>
        <row r="2184">
          <cell r="BT2184" t="str">
            <v>Pétervására</v>
          </cell>
        </row>
        <row r="2185">
          <cell r="BT2185" t="str">
            <v>Pétfürdő</v>
          </cell>
        </row>
        <row r="2186">
          <cell r="BT2186" t="e">
            <v>#N/A</v>
          </cell>
        </row>
        <row r="2187">
          <cell r="BT2187" t="str">
            <v>Petneháza</v>
          </cell>
        </row>
        <row r="2188">
          <cell r="BT2188" t="str">
            <v>Petőfibánya</v>
          </cell>
        </row>
        <row r="2189">
          <cell r="BT2189" t="str">
            <v>Petőfiszállás</v>
          </cell>
        </row>
        <row r="2190">
          <cell r="BT2190" t="e">
            <v>#N/A</v>
          </cell>
        </row>
        <row r="2191">
          <cell r="BT2191" t="e">
            <v>#N/A</v>
          </cell>
        </row>
        <row r="2192">
          <cell r="BT2192" t="e">
            <v>#N/A</v>
          </cell>
        </row>
        <row r="2193">
          <cell r="BT2193" t="str">
            <v>Petrivente</v>
          </cell>
        </row>
        <row r="2194">
          <cell r="BT2194" t="e">
            <v>#N/A</v>
          </cell>
        </row>
        <row r="2195">
          <cell r="BT2195" t="str">
            <v>Piliny</v>
          </cell>
        </row>
        <row r="2196">
          <cell r="BT2196" t="str">
            <v>Pilis</v>
          </cell>
        </row>
        <row r="2197">
          <cell r="BT2197" t="str">
            <v>Pilisborosjenő</v>
          </cell>
        </row>
        <row r="2198">
          <cell r="BT2198" t="str">
            <v>Piliscsaba</v>
          </cell>
        </row>
        <row r="2199">
          <cell r="BT2199" t="e">
            <v>#N/A</v>
          </cell>
        </row>
        <row r="2200">
          <cell r="BT2200" t="str">
            <v>Pilisjászfalu</v>
          </cell>
        </row>
        <row r="2201">
          <cell r="BT2201" t="e">
            <v>#N/A</v>
          </cell>
        </row>
        <row r="2202">
          <cell r="BT2202" t="str">
            <v>Pilisszántó</v>
          </cell>
        </row>
        <row r="2203">
          <cell r="BT2203" t="str">
            <v>Pilisszentiván</v>
          </cell>
        </row>
        <row r="2204">
          <cell r="BT2204" t="str">
            <v>Pilisszentkereszt</v>
          </cell>
        </row>
        <row r="2205">
          <cell r="BT2205" t="str">
            <v>Pilisszentlászló</v>
          </cell>
        </row>
        <row r="2206">
          <cell r="BT2206" t="str">
            <v>Pilisvörösvár</v>
          </cell>
        </row>
        <row r="2207">
          <cell r="BT2207" t="str">
            <v>Pincehely</v>
          </cell>
        </row>
        <row r="2208">
          <cell r="BT2208" t="e">
            <v>#N/A</v>
          </cell>
        </row>
        <row r="2209">
          <cell r="BT2209" t="e">
            <v>#N/A</v>
          </cell>
        </row>
        <row r="2210">
          <cell r="BT2210" t="str">
            <v>Piricse</v>
          </cell>
        </row>
        <row r="2211">
          <cell r="BT2211" t="str">
            <v>Pirtó</v>
          </cell>
        </row>
        <row r="2212">
          <cell r="BT2212" t="e">
            <v>#N/A</v>
          </cell>
        </row>
        <row r="2213">
          <cell r="BT2213" t="e">
            <v>#N/A</v>
          </cell>
        </row>
        <row r="2214">
          <cell r="BT2214" t="e">
            <v>#N/A</v>
          </cell>
        </row>
        <row r="2215">
          <cell r="BT2215" t="str">
            <v>Pocsaj</v>
          </cell>
        </row>
        <row r="2216">
          <cell r="BT2216" t="str">
            <v>Pócsmegyer</v>
          </cell>
        </row>
        <row r="2217">
          <cell r="BT2217" t="e">
            <v>#N/A</v>
          </cell>
        </row>
        <row r="2218">
          <cell r="BT2218" t="str">
            <v>Pogány</v>
          </cell>
        </row>
        <row r="2219">
          <cell r="BT2219" t="str">
            <v>Pogányszentpéter</v>
          </cell>
        </row>
        <row r="2220">
          <cell r="BT2220" t="str">
            <v>Pókaszepetk</v>
          </cell>
        </row>
        <row r="2221">
          <cell r="BT2221" t="str">
            <v>Polány</v>
          </cell>
        </row>
        <row r="2222">
          <cell r="BT2222" t="str">
            <v>Polgár</v>
          </cell>
        </row>
        <row r="2223">
          <cell r="BT2223" t="str">
            <v>Polgárdi</v>
          </cell>
        </row>
        <row r="2224">
          <cell r="BT2224" t="str">
            <v>Pomáz</v>
          </cell>
        </row>
        <row r="2225">
          <cell r="BT2225" t="str">
            <v>Porcsalma</v>
          </cell>
        </row>
        <row r="2226">
          <cell r="BT2226" t="e">
            <v>#N/A</v>
          </cell>
        </row>
        <row r="2227">
          <cell r="BT2227" t="str">
            <v>Poroszló</v>
          </cell>
        </row>
        <row r="2228">
          <cell r="BT2228" t="e">
            <v>#N/A</v>
          </cell>
        </row>
        <row r="2229">
          <cell r="BT2229" t="e">
            <v>#N/A</v>
          </cell>
        </row>
        <row r="2230">
          <cell r="BT2230" t="e">
            <v>#N/A</v>
          </cell>
        </row>
        <row r="2231">
          <cell r="BT2231" t="e">
            <v>#N/A</v>
          </cell>
        </row>
        <row r="2232">
          <cell r="BT2232" t="str">
            <v>Pórszombat</v>
          </cell>
        </row>
        <row r="2233">
          <cell r="BT2233" t="str">
            <v>Porva</v>
          </cell>
        </row>
        <row r="2234">
          <cell r="BT2234" t="str">
            <v>Pósfa</v>
          </cell>
        </row>
        <row r="2235">
          <cell r="BT2235" t="str">
            <v>Potony</v>
          </cell>
        </row>
        <row r="2236">
          <cell r="BT2236" t="str">
            <v>Potyond</v>
          </cell>
        </row>
        <row r="2237">
          <cell r="BT2237" t="str">
            <v>Pölöske</v>
          </cell>
        </row>
        <row r="2238">
          <cell r="BT2238" t="str">
            <v>Pölöskefő</v>
          </cell>
        </row>
        <row r="2239">
          <cell r="BT2239" t="str">
            <v>Pörböly</v>
          </cell>
        </row>
        <row r="2240">
          <cell r="BT2240" t="str">
            <v>Pördefölde</v>
          </cell>
        </row>
        <row r="2241">
          <cell r="BT2241" t="e">
            <v>#N/A</v>
          </cell>
        </row>
        <row r="2242">
          <cell r="BT2242" t="str">
            <v>Prügy</v>
          </cell>
        </row>
        <row r="2243">
          <cell r="BT2243" t="str">
            <v>Pula</v>
          </cell>
        </row>
        <row r="2244">
          <cell r="BT2244" t="e">
            <v>#N/A</v>
          </cell>
        </row>
        <row r="2245">
          <cell r="BT2245" t="str">
            <v>Pusztaberki</v>
          </cell>
        </row>
        <row r="2246">
          <cell r="BT2246" t="str">
            <v>Pusztacsalád</v>
          </cell>
        </row>
        <row r="2247">
          <cell r="BT2247" t="str">
            <v>Pusztacsó</v>
          </cell>
        </row>
        <row r="2248">
          <cell r="BT2248" t="str">
            <v>_x0000_Rákóczibánya_x000C__x0000__x0001_B_x0000_e_x0000_n_x0000_c_x0000_s_x0000_i_x0000_k_x0000_ _x0000_E_x0000_r_x0000_n_x0000_Q_x0001__x0005__x0000__x0000_Abony_x001A__x0000__x0000_Romhányiné Dr. Balogh Edit_x0011__x0000__x0000_Dr. Gajdos István_x0004__x0000__x0000_Pest_x0004__x0000__x0000_Acsa_x000E__x0000__x0001_S_x0000_z_x0000_e_x0000_k_x0000_e_x0000_r_x0000_e_x0000_s_x0000_ _x0000_R_x0000_e_x0000_z_x0000_s_x0000_Q_x0001__x0006__x0000__x0000_Gerjen_x0006__x0000__x0000_Grábóc_x0013__x0000__x0000_Tüske László Károly_x000E__x0000__x0000_Rákóczi u. 84._x0005__x0000__x0000_Gyönk
_x0000__x0000_Katz Gyula_x0012__x0000__x0000_Ady E. u. 561-562._x0005__x0000__x0000_Györe_x000C__x0000__x0000_Cso</v>
          </cell>
        </row>
        <row r="2249">
          <cell r="BT2249" t="str">
            <v>Pusztaederics</v>
          </cell>
        </row>
        <row r="2250">
          <cell r="BT2250" t="str">
            <v>Pusztafalu</v>
          </cell>
        </row>
        <row r="2251">
          <cell r="BT2251" t="str">
            <v>Pusztaföldvár</v>
          </cell>
        </row>
        <row r="2252">
          <cell r="BT2252" t="str">
            <v>Pusztahencse</v>
          </cell>
        </row>
        <row r="2253">
          <cell r="BT2253" t="str">
            <v>Pusztakovácsi</v>
          </cell>
        </row>
        <row r="2254">
          <cell r="BT2254" t="str">
            <v>Pusztamagyaród</v>
          </cell>
        </row>
        <row r="2255">
          <cell r="BT2255" t="e">
            <v>#N/A</v>
          </cell>
        </row>
        <row r="2256">
          <cell r="BT2256" t="str">
            <v>Pusztamiske</v>
          </cell>
        </row>
        <row r="2257">
          <cell r="BT2257" t="str">
            <v>Pusztamonostor</v>
          </cell>
        </row>
        <row r="2258">
          <cell r="BT2258" t="str">
            <v>Pusztaottlaka</v>
          </cell>
        </row>
        <row r="2259">
          <cell r="BT2259" t="str">
            <v>Pusztaradvány</v>
          </cell>
        </row>
        <row r="2260">
          <cell r="BT2260" t="str">
            <v>Pusztaszabolcs</v>
          </cell>
        </row>
        <row r="2261">
          <cell r="BT2261" t="str">
            <v>Pusztaszemes</v>
          </cell>
        </row>
        <row r="2262">
          <cell r="BT2262" t="str">
            <v>Pusztaszentlászló</v>
          </cell>
        </row>
        <row r="2263">
          <cell r="BT2263" t="e">
            <v>#N/A</v>
          </cell>
        </row>
        <row r="2264">
          <cell r="BT2264" t="str">
            <v>Pusztavacs</v>
          </cell>
        </row>
        <row r="2265">
          <cell r="BT2265" t="str">
            <v>Pusztavám</v>
          </cell>
        </row>
        <row r="2266">
          <cell r="BT2266" t="str">
            <v>Pusztazámor</v>
          </cell>
        </row>
        <row r="2267">
          <cell r="BT2267" t="str">
            <v>Putnok</v>
          </cell>
        </row>
        <row r="2268">
          <cell r="BT2268" t="str">
            <v>Püski</v>
          </cell>
        </row>
        <row r="2269">
          <cell r="BT2269" t="str">
            <v>Püspökhatvan</v>
          </cell>
        </row>
        <row r="2270">
          <cell r="BT2270" t="str">
            <v>Püspökladány</v>
          </cell>
        </row>
        <row r="2271">
          <cell r="BT2271" t="str">
            <v>Püspökmolnári</v>
          </cell>
        </row>
        <row r="2272">
          <cell r="BT2272" t="str">
            <v>Püspökszilágy</v>
          </cell>
        </row>
        <row r="2273">
          <cell r="BT2273" t="e">
            <v>#N/A</v>
          </cell>
        </row>
        <row r="2274">
          <cell r="BT2274" t="e">
            <v>#N/A</v>
          </cell>
        </row>
        <row r="2275">
          <cell r="BT2275" t="str">
            <v>Rábagyarmat</v>
          </cell>
        </row>
        <row r="2276">
          <cell r="BT2276" t="str">
            <v>Rábahídvég</v>
          </cell>
        </row>
        <row r="2277">
          <cell r="BT2277" t="e">
            <v>#N/A</v>
          </cell>
        </row>
        <row r="2278">
          <cell r="BT2278" t="e">
            <v>#N/A</v>
          </cell>
        </row>
        <row r="2279">
          <cell r="BT2279" t="str">
            <v>Rábapaty</v>
          </cell>
        </row>
        <row r="2280">
          <cell r="BT2280" t="e">
            <v>#N/A</v>
          </cell>
        </row>
        <row r="2281">
          <cell r="BT2281" t="e">
            <v>#N/A</v>
          </cell>
        </row>
        <row r="2282">
          <cell r="BT2282" t="e">
            <v>#N/A</v>
          </cell>
        </row>
        <row r="2283">
          <cell r="BT2283" t="e">
            <v>#N/A</v>
          </cell>
        </row>
        <row r="2284">
          <cell r="BT2284" t="e">
            <v>#N/A</v>
          </cell>
        </row>
        <row r="2285">
          <cell r="BT2285" t="str">
            <v>Rábatamási</v>
          </cell>
        </row>
        <row r="2286">
          <cell r="BT2286" t="str">
            <v>Rábatöttös</v>
          </cell>
        </row>
        <row r="2287">
          <cell r="BT2287" t="str">
            <v>Rábcakapi</v>
          </cell>
        </row>
        <row r="2288">
          <cell r="BT2288" t="str">
            <v>Rácalmás</v>
          </cell>
        </row>
        <row r="2289">
          <cell r="BT2289" t="str">
            <v>Ráckeresztúr</v>
          </cell>
        </row>
        <row r="2290">
          <cell r="BT2290" t="e">
            <v>#N/A</v>
          </cell>
        </row>
        <row r="2291">
          <cell r="BT2291" t="str">
            <v>Rád</v>
          </cell>
        </row>
        <row r="2292">
          <cell r="BT2292" t="str">
            <v>Rádfalva</v>
          </cell>
        </row>
        <row r="2293">
          <cell r="BT2293" t="str">
            <v>Rádóckölked</v>
          </cell>
        </row>
        <row r="2294">
          <cell r="BT2294" t="e">
            <v>#N/A</v>
          </cell>
        </row>
        <row r="2295">
          <cell r="BT2295" t="e">
            <v>#N/A</v>
          </cell>
        </row>
        <row r="2296">
          <cell r="BT2296" t="str">
            <v>Rajka</v>
          </cell>
        </row>
        <row r="2297">
          <cell r="BT2297" t="str">
            <v>Rakaca</v>
          </cell>
        </row>
        <row r="2298">
          <cell r="BT2298" t="str">
            <v>Rakacaszend</v>
          </cell>
        </row>
        <row r="2299">
          <cell r="BT2299" t="e">
            <v>#N/A</v>
          </cell>
        </row>
        <row r="2300">
          <cell r="BT2300" t="e">
            <v>#N/A</v>
          </cell>
        </row>
        <row r="2301">
          <cell r="BT2301" t="str">
            <v>Rákóczifalva</v>
          </cell>
        </row>
        <row r="2302">
          <cell r="BT2302" t="str">
            <v>Rákócziújfalu</v>
          </cell>
        </row>
        <row r="2303">
          <cell r="BT2303" t="str">
            <v>Ráksi</v>
          </cell>
        </row>
        <row r="2304">
          <cell r="BT2304" t="str">
            <v>Ramocsa</v>
          </cell>
        </row>
        <row r="2305">
          <cell r="BT2305" t="e">
            <v>#N/A</v>
          </cell>
        </row>
        <row r="2306">
          <cell r="BT2306" t="str">
            <v>Rápolt</v>
          </cell>
        </row>
        <row r="2307">
          <cell r="BT2307" t="str">
            <v>Raposka</v>
          </cell>
        </row>
        <row r="2308">
          <cell r="BT2308" t="str">
            <v>Rásonysápberencs</v>
          </cell>
        </row>
        <row r="2309">
          <cell r="BT2309" t="str">
            <v>Rátka</v>
          </cell>
        </row>
        <row r="2310">
          <cell r="BT2310" t="str">
            <v>Rátót</v>
          </cell>
        </row>
        <row r="2311">
          <cell r="BT2311" t="e">
            <v>#N/A</v>
          </cell>
        </row>
        <row r="2312">
          <cell r="BT2312" t="str">
            <v>Recsk</v>
          </cell>
        </row>
        <row r="2313">
          <cell r="BT2313" t="e">
            <v>#N/A</v>
          </cell>
        </row>
        <row r="2314">
          <cell r="BT2314" t="str">
            <v>Rédics</v>
          </cell>
        </row>
        <row r="2315">
          <cell r="BT2315" t="str">
            <v>Regéc</v>
          </cell>
        </row>
        <row r="2316">
          <cell r="BT2316" t="str">
            <v>Regenye</v>
          </cell>
        </row>
        <row r="2317">
          <cell r="BT2317" t="str">
            <v>Regöly</v>
          </cell>
        </row>
        <row r="2318">
          <cell r="BT2318" t="str">
            <v>Rém</v>
          </cell>
        </row>
        <row r="2319">
          <cell r="BT2319" t="e">
            <v>#N/A</v>
          </cell>
        </row>
        <row r="2320">
          <cell r="BT2320" t="str">
            <v>Répáshuta</v>
          </cell>
        </row>
        <row r="2321">
          <cell r="BT2321" t="str">
            <v>Répcelak</v>
          </cell>
        </row>
        <row r="2322">
          <cell r="BT2322" t="str">
            <v>Répceszemere</v>
          </cell>
        </row>
        <row r="2323">
          <cell r="BT2323" t="str">
            <v>Répceszentgyörgy</v>
          </cell>
        </row>
        <row r="2324">
          <cell r="BT2324" t="str">
            <v>Répcevis</v>
          </cell>
        </row>
        <row r="2325">
          <cell r="BT2325" t="str">
            <v>Resznek</v>
          </cell>
        </row>
        <row r="2326">
          <cell r="BT2326" t="e">
            <v>#N/A</v>
          </cell>
        </row>
        <row r="2327">
          <cell r="BT2327" t="e">
            <v>#N/A</v>
          </cell>
        </row>
        <row r="2328">
          <cell r="BT2328" t="e">
            <v>#N/A</v>
          </cell>
        </row>
        <row r="2329">
          <cell r="BT2329" t="e">
            <v>#N/A</v>
          </cell>
        </row>
        <row r="2330">
          <cell r="BT2330" t="str">
            <v>Révleányvár</v>
          </cell>
        </row>
        <row r="2331">
          <cell r="BT2331" t="str">
            <v>Rezi</v>
          </cell>
        </row>
        <row r="2332">
          <cell r="BT2332" t="str">
            <v>Ricse</v>
          </cell>
        </row>
        <row r="2333">
          <cell r="BT2333" t="e">
            <v>#N/A</v>
          </cell>
        </row>
        <row r="2334">
          <cell r="BT2334" t="str">
            <v>I_1.23</v>
          </cell>
        </row>
        <row r="2335">
          <cell r="BT2335" t="str">
            <v>Rimóc</v>
          </cell>
        </row>
        <row r="2336">
          <cell r="BT2336" t="e">
            <v>#N/A</v>
          </cell>
        </row>
        <row r="2337">
          <cell r="BT2337" t="e">
            <v>#N/A</v>
          </cell>
        </row>
        <row r="2338">
          <cell r="BT2338" t="e">
            <v>#N/A</v>
          </cell>
        </row>
        <row r="2339">
          <cell r="BT2339" t="e">
            <v>#N/A</v>
          </cell>
        </row>
        <row r="2340">
          <cell r="BT2340" t="e">
            <v>#N/A</v>
          </cell>
        </row>
        <row r="2341">
          <cell r="BT2341" t="e">
            <v>#N/A</v>
          </cell>
        </row>
        <row r="2342">
          <cell r="BT2342" t="e">
            <v>#N/A</v>
          </cell>
        </row>
        <row r="2343">
          <cell r="BT2343" t="str">
            <v>Romhány</v>
          </cell>
        </row>
        <row r="2344">
          <cell r="BT2344" t="str">
            <v>Romonya</v>
          </cell>
        </row>
        <row r="2345">
          <cell r="BT2345" t="str">
            <v>Rózsafa</v>
          </cell>
        </row>
        <row r="2346">
          <cell r="BT2346" t="str">
            <v>Rozsály</v>
          </cell>
        </row>
        <row r="2347">
          <cell r="BT2347" t="str">
            <v>Rózsaszentmárton</v>
          </cell>
        </row>
        <row r="2348">
          <cell r="BT2348" t="e">
            <v>#N/A</v>
          </cell>
        </row>
        <row r="2349">
          <cell r="BT2349" t="e">
            <v>#N/A</v>
          </cell>
        </row>
        <row r="2350">
          <cell r="BT2350" t="e">
            <v>#N/A</v>
          </cell>
        </row>
        <row r="2351">
          <cell r="BT2351" t="str">
            <v>Rudabánya</v>
          </cell>
        </row>
        <row r="2352">
          <cell r="BT2352" t="str">
            <v>Rudolftelep</v>
          </cell>
        </row>
        <row r="2353">
          <cell r="BT2353" t="e">
            <v>#N/A</v>
          </cell>
        </row>
        <row r="2354">
          <cell r="BT2354" t="e">
            <v>#N/A</v>
          </cell>
        </row>
        <row r="2355">
          <cell r="BT2355" t="str">
            <v>Ságújfalu</v>
          </cell>
        </row>
        <row r="2356">
          <cell r="BT2356" t="e">
            <v>#N/A</v>
          </cell>
        </row>
        <row r="2357">
          <cell r="BT2357" t="e">
            <v>#N/A</v>
          </cell>
        </row>
        <row r="2358">
          <cell r="BT2358" t="e">
            <v>#N/A</v>
          </cell>
        </row>
        <row r="2359">
          <cell r="BT2359" t="e">
            <v>#N/A</v>
          </cell>
        </row>
        <row r="2360">
          <cell r="BT2360" t="e">
            <v>#N/A</v>
          </cell>
        </row>
        <row r="2361">
          <cell r="BT2361" t="e">
            <v>#N/A</v>
          </cell>
        </row>
        <row r="2362">
          <cell r="BT2362" t="e">
            <v>#N/A</v>
          </cell>
        </row>
        <row r="2363">
          <cell r="BT2363" t="e">
            <v>#N/A</v>
          </cell>
        </row>
        <row r="2364">
          <cell r="BT2364" t="str">
            <v>Sajókeresztúr</v>
          </cell>
        </row>
        <row r="2365">
          <cell r="BT2365" t="str">
            <v>Sajólád</v>
          </cell>
        </row>
        <row r="2366">
          <cell r="BT2366" t="str">
            <v>Sajólászlófalva</v>
          </cell>
        </row>
        <row r="2367">
          <cell r="BT2367" t="str">
            <v>Sajómercse</v>
          </cell>
        </row>
        <row r="2368">
          <cell r="BT2368" t="e">
            <v>#N/A</v>
          </cell>
        </row>
        <row r="2369">
          <cell r="BT2369" t="e">
            <v>#N/A</v>
          </cell>
        </row>
        <row r="2370">
          <cell r="BT2370" t="str">
            <v>Sajópálfala</v>
          </cell>
        </row>
        <row r="2371">
          <cell r="BT2371" t="str">
            <v>Sajópetri</v>
          </cell>
        </row>
        <row r="2372">
          <cell r="BT2372" t="str">
            <v>Sajópüspöki</v>
          </cell>
        </row>
        <row r="2373">
          <cell r="BT2373" t="str">
            <v>Sajósenye</v>
          </cell>
        </row>
        <row r="2374">
          <cell r="BT2374" t="str">
            <v>Sajószentpéter</v>
          </cell>
        </row>
        <row r="2375">
          <cell r="BT2375" t="e">
            <v>#N/A</v>
          </cell>
        </row>
        <row r="2376">
          <cell r="BT2376" t="e">
            <v>#N/A</v>
          </cell>
        </row>
        <row r="2377">
          <cell r="BT2377" t="e">
            <v>#N/A</v>
          </cell>
        </row>
        <row r="2378">
          <cell r="BT2378" t="e">
            <v>#N/A</v>
          </cell>
        </row>
        <row r="2379">
          <cell r="BT2379" t="str">
            <v>Salföld</v>
          </cell>
        </row>
        <row r="2380">
          <cell r="BT2380" t="e">
            <v>#N/A</v>
          </cell>
        </row>
        <row r="2381">
          <cell r="BT2381" t="str">
            <v>Salköveskút</v>
          </cell>
        </row>
        <row r="2382">
          <cell r="BT2382" t="str">
            <v>Salomvár</v>
          </cell>
        </row>
        <row r="2383">
          <cell r="BT2383" t="e">
            <v>#N/A</v>
          </cell>
        </row>
        <row r="2384">
          <cell r="BT2384" t="str">
            <v>Sámod</v>
          </cell>
        </row>
        <row r="2385">
          <cell r="BT2385" t="str">
            <v>Sámsonháza</v>
          </cell>
        </row>
        <row r="2386">
          <cell r="BT2386" t="str">
            <v>Sand</v>
          </cell>
        </row>
        <row r="2387">
          <cell r="BT2387" t="e">
            <v>#N/A</v>
          </cell>
        </row>
        <row r="2388">
          <cell r="BT2388" t="e">
            <v>#N/A</v>
          </cell>
        </row>
        <row r="2389">
          <cell r="BT2389" t="str">
            <v>Sáp</v>
          </cell>
        </row>
        <row r="2390">
          <cell r="BT2390" t="str">
            <v>Sáránd</v>
          </cell>
        </row>
        <row r="2391">
          <cell r="BT2391" t="str">
            <v>Sárazsadány</v>
          </cell>
        </row>
        <row r="2392">
          <cell r="BT2392" t="str">
            <v>Sárbogárd</v>
          </cell>
        </row>
        <row r="2393">
          <cell r="BT2393" t="str">
            <v>Sáregres</v>
          </cell>
        </row>
        <row r="2394">
          <cell r="BT2394" t="str">
            <v>Sárfimizdó</v>
          </cell>
        </row>
        <row r="2395">
          <cell r="BT2395" t="str">
            <v>Sárhida</v>
          </cell>
        </row>
        <row r="2396">
          <cell r="BT2396" t="str">
            <v>Sárisáp</v>
          </cell>
        </row>
        <row r="2397">
          <cell r="BT2397" t="str">
            <v>Sarkad</v>
          </cell>
        </row>
        <row r="2398">
          <cell r="BT2398" t="str">
            <v>Sarkadkeresztúr</v>
          </cell>
        </row>
        <row r="2399">
          <cell r="BT2399" t="str">
            <v>Sárkeresztes</v>
          </cell>
        </row>
        <row r="2400">
          <cell r="BT2400" t="str">
            <v>Sárkeresztúr</v>
          </cell>
        </row>
        <row r="2401">
          <cell r="BT2401" t="str">
            <v>Sárkeszi</v>
          </cell>
        </row>
        <row r="2402">
          <cell r="BT2402" t="str">
            <v>Sármellék</v>
          </cell>
        </row>
        <row r="2403">
          <cell r="BT2403" t="str">
            <v>Sárok</v>
          </cell>
        </row>
        <row r="2404">
          <cell r="BT2404" t="str">
            <v>Sárosd</v>
          </cell>
        </row>
        <row r="2405">
          <cell r="BT2405" t="e">
            <v>#N/A</v>
          </cell>
        </row>
        <row r="2406">
          <cell r="BT2406" t="str">
            <v>Sárpilis</v>
          </cell>
        </row>
        <row r="2407">
          <cell r="BT2407" t="str">
            <v>Sárrétudvari</v>
          </cell>
        </row>
        <row r="2408">
          <cell r="BT2408" t="e">
            <v>#N/A</v>
          </cell>
        </row>
        <row r="2409">
          <cell r="BT2409" t="str">
            <v>Sárszentágota</v>
          </cell>
        </row>
        <row r="2410">
          <cell r="BT2410" t="str">
            <v>Sárszentlőrinc</v>
          </cell>
        </row>
        <row r="2411">
          <cell r="BT2411" t="e">
            <v>#N/A</v>
          </cell>
        </row>
        <row r="2412">
          <cell r="BT2412" t="str">
            <v>Sarud</v>
          </cell>
        </row>
        <row r="2413">
          <cell r="BT2413" t="e">
            <v>#N/A</v>
          </cell>
        </row>
        <row r="2414">
          <cell r="BT2414" t="e">
            <v>#N/A</v>
          </cell>
        </row>
        <row r="2415">
          <cell r="BT2415" t="str">
            <v>Sáska</v>
          </cell>
        </row>
        <row r="2416">
          <cell r="BT2416" t="e">
            <v>#N/A</v>
          </cell>
        </row>
        <row r="2417">
          <cell r="BT2417" t="str">
            <v>Sátoraljaújhely</v>
          </cell>
        </row>
        <row r="2418">
          <cell r="BT2418" t="str">
            <v>Gyömöre</v>
          </cell>
        </row>
        <row r="2419">
          <cell r="BT2419" t="str">
            <v>Sávoly</v>
          </cell>
        </row>
        <row r="2420">
          <cell r="BT2420" t="e">
            <v>#N/A</v>
          </cell>
        </row>
        <row r="2421">
          <cell r="BT2421" t="str">
            <v>Segesd</v>
          </cell>
        </row>
        <row r="2422">
          <cell r="BT2422" t="str">
            <v>Sellye</v>
          </cell>
        </row>
        <row r="2423">
          <cell r="BT2423" t="e">
            <v>#N/A</v>
          </cell>
        </row>
        <row r="2424">
          <cell r="BT2424" t="e">
            <v>#N/A</v>
          </cell>
        </row>
        <row r="2425">
          <cell r="BT2425" t="str">
            <v>Semjénháza</v>
          </cell>
        </row>
        <row r="2426">
          <cell r="BT2426" t="str">
            <v>Sénye</v>
          </cell>
        </row>
        <row r="2427">
          <cell r="BT2427" t="str">
            <v>Sényő</v>
          </cell>
        </row>
        <row r="2428">
          <cell r="BT2428" t="e">
            <v>#N/A</v>
          </cell>
        </row>
        <row r="2429">
          <cell r="BT2429" t="e">
            <v>#N/A</v>
          </cell>
        </row>
        <row r="2430">
          <cell r="BT2430" t="str">
            <v>Sérsekszőlős</v>
          </cell>
        </row>
        <row r="2431">
          <cell r="BT2431" t="str">
            <v>Sikátor</v>
          </cell>
        </row>
        <row r="2432">
          <cell r="BT2432" t="str">
            <v>Siklós</v>
          </cell>
        </row>
        <row r="2433">
          <cell r="BT2433" t="str">
            <v>Siklósbodony</v>
          </cell>
        </row>
        <row r="2434">
          <cell r="BT2434" t="str">
            <v>Siklósnagyfalu</v>
          </cell>
        </row>
        <row r="2435">
          <cell r="BT2435" t="e">
            <v>#N/A</v>
          </cell>
        </row>
        <row r="2436">
          <cell r="BT2436" t="e">
            <v>#N/A</v>
          </cell>
        </row>
        <row r="2437">
          <cell r="BT2437" t="str">
            <v>Simonfa</v>
          </cell>
        </row>
        <row r="2438">
          <cell r="BT2438" t="str">
            <v>Simontornya</v>
          </cell>
        </row>
        <row r="2439">
          <cell r="BT2439" t="str">
            <v>Sióagárd</v>
          </cell>
        </row>
        <row r="2440">
          <cell r="BT2440" t="str">
            <v>Dózsa Gy. u. 17-19.</v>
          </cell>
        </row>
        <row r="2441">
          <cell r="BT2441" t="str">
            <v>Siójut</v>
          </cell>
        </row>
        <row r="2442">
          <cell r="BT2442" t="str">
            <v>Sirok</v>
          </cell>
        </row>
        <row r="2443">
          <cell r="BT2443" t="e">
            <v>#N/A</v>
          </cell>
        </row>
        <row r="2444">
          <cell r="BT2444" t="str">
            <v>Sobor</v>
          </cell>
        </row>
        <row r="2445">
          <cell r="BT2445" t="str">
            <v>Sokorópátka</v>
          </cell>
        </row>
        <row r="2446">
          <cell r="BT2446" t="str">
            <v>Solt</v>
          </cell>
        </row>
        <row r="2447">
          <cell r="BT2447" t="str">
            <v>Soltszentimre</v>
          </cell>
        </row>
        <row r="2448">
          <cell r="BT2448" t="str">
            <v>Soltvadkert</v>
          </cell>
        </row>
        <row r="2449">
          <cell r="BT2449" t="str">
            <v>祬_x000C_䨀桵珡⁺楔潢ི_x0000_楔楬杮牥䘠牥湥ལ_x0000_牄‮敤⁩獚汯൴_x0000_潴楳䘠牥湥ୣ_x0000_敫琠狩㜠ਮ_x0000_ﱓ敭灧慧_x000C_䠀橵敢⁲潮ٳ_x0000_穓烡狡_x000D_䈀泡湩⁴摮牯_x000C_䘀拡歩䘠牥湥ᙣ_x0000_穣⁩敆敲据甠‮⼱⹁_x000C_匀敺瑮湡慴晬ൡ_x0000_穓湥扴毩汬๡_x0000_癲狡⁩瑁楴慬_x000C_䌀潳扭⃳慌潪ࡳ_x0000_穓湥杴泡_x000D_嘀捥敳⁹敆敲据_x000E_䈀桩牡敫敲穳整๳_x0000_慂慲⁳敆敲据_x0013_䘀泼烶䴠桩泡⁹獉癴满_x0010_匀档湥楹甠‮㜵ฮ_x0000_楂慨湲条批橡浯_x000C_匀楺匠满潤ੲ_x0000_楂慨瑲牯慤_x0010_䐀⹲匠慺䨠竳敳๦_x0000_潋獳瑵⁨⹵㐠⸳_x000B_䈀捯歳楡敫瑲_x000E_匁稀儀氁氀儀猁 匀渀搀漀爀ༀ_x0000_汁潫浴满⁹瓺㠠ମĀFelsőregmec</v>
          </cell>
        </row>
        <row r="2450">
          <cell r="BT2450" t="str">
            <v>Solymár</v>
          </cell>
        </row>
        <row r="2451">
          <cell r="BT2451" t="str">
            <v>Som</v>
          </cell>
        </row>
        <row r="2452">
          <cell r="BT2452" t="str">
            <v>Somberek</v>
          </cell>
        </row>
        <row r="2453">
          <cell r="BT2453" t="str">
            <v>Somlójenő</v>
          </cell>
        </row>
        <row r="2454">
          <cell r="BT2454" t="str">
            <v>Somlószőlős</v>
          </cell>
        </row>
        <row r="2455">
          <cell r="BT2455" t="str">
            <v>Somlóvásárhely</v>
          </cell>
        </row>
        <row r="2456">
          <cell r="BT2456" t="str">
            <v>Somlóvecse</v>
          </cell>
        </row>
        <row r="2457">
          <cell r="BT2457" t="str">
            <v>Somodor</v>
          </cell>
        </row>
        <row r="2458">
          <cell r="BT2458" t="e">
            <v>#N/A</v>
          </cell>
        </row>
        <row r="2459">
          <cell r="BT2459" t="str">
            <v>Somogyapáti</v>
          </cell>
        </row>
        <row r="2460">
          <cell r="BT2460" t="str">
            <v>Somogyaracs</v>
          </cell>
        </row>
        <row r="2461">
          <cell r="BT2461" t="str">
            <v>Somogyaszaló</v>
          </cell>
        </row>
        <row r="2462">
          <cell r="BT2462" t="e">
            <v>#N/A</v>
          </cell>
        </row>
        <row r="2463">
          <cell r="BT2463" t="e">
            <v>#N/A</v>
          </cell>
        </row>
        <row r="2464">
          <cell r="BT2464" t="e">
            <v>#N/A</v>
          </cell>
        </row>
        <row r="2465">
          <cell r="BT2465" t="e">
            <v>#N/A</v>
          </cell>
        </row>
        <row r="2466">
          <cell r="BT2466" t="e">
            <v>#N/A</v>
          </cell>
        </row>
        <row r="2467">
          <cell r="BT2467" t="e">
            <v>#N/A</v>
          </cell>
        </row>
        <row r="2468">
          <cell r="BT2468" t="e">
            <v>#N/A</v>
          </cell>
        </row>
        <row r="2469">
          <cell r="BT2469" t="str">
            <v>Somogyhárságy</v>
          </cell>
        </row>
        <row r="2470">
          <cell r="BT2470" t="str">
            <v>Somogyhatvan</v>
          </cell>
        </row>
        <row r="2471">
          <cell r="BT2471" t="e">
            <v>#N/A</v>
          </cell>
        </row>
        <row r="2472">
          <cell r="BT2472" t="e">
            <v>#N/A</v>
          </cell>
        </row>
        <row r="2473">
          <cell r="BT2473" t="e">
            <v>#N/A</v>
          </cell>
        </row>
        <row r="2474">
          <cell r="BT2474" t="str">
            <v>Somogysárd</v>
          </cell>
        </row>
        <row r="2475">
          <cell r="BT2475" t="str">
            <v>Somogysimonyi</v>
          </cell>
        </row>
        <row r="2476">
          <cell r="BT2476" t="str">
            <v>Somogyszentpál</v>
          </cell>
        </row>
        <row r="2477">
          <cell r="BT2477" t="str">
            <v>Somogyszil</v>
          </cell>
        </row>
        <row r="2478">
          <cell r="BT2478" t="str">
            <v>Somogyszob</v>
          </cell>
        </row>
        <row r="2479">
          <cell r="BT2479" t="e">
            <v>#N/A</v>
          </cell>
        </row>
        <row r="2480">
          <cell r="BT2480" t="e">
            <v>#N/A</v>
          </cell>
        </row>
        <row r="2481">
          <cell r="BT2481" t="str">
            <v>Somogyvámos</v>
          </cell>
        </row>
        <row r="2482">
          <cell r="BT2482" t="str">
            <v>Somogyvár</v>
          </cell>
        </row>
        <row r="2483">
          <cell r="BT2483" t="str">
            <v>Somogyviszló</v>
          </cell>
        </row>
        <row r="2484">
          <cell r="BT2484" t="str">
            <v>Somogyzsitfa</v>
          </cell>
        </row>
        <row r="2485">
          <cell r="BT2485" t="str">
            <v>Somoskőújfalu</v>
          </cell>
        </row>
        <row r="2486">
          <cell r="BT2486" t="str">
            <v>Sonkád</v>
          </cell>
        </row>
        <row r="2487">
          <cell r="BT2487" t="str">
            <v>Soponya</v>
          </cell>
        </row>
        <row r="2488">
          <cell r="BT2488" t="str">
            <v>Sopron</v>
          </cell>
        </row>
        <row r="2489">
          <cell r="BT2489" t="str">
            <v>Sopronhorpács</v>
          </cell>
        </row>
        <row r="2490">
          <cell r="BT2490" t="str">
            <v>Sopronkövesd</v>
          </cell>
        </row>
        <row r="2491">
          <cell r="BT2491" t="str">
            <v>Sopronnémeti</v>
          </cell>
        </row>
        <row r="2492">
          <cell r="BT2492" t="e">
            <v>#N/A</v>
          </cell>
        </row>
        <row r="2493">
          <cell r="BT2493" t="e">
            <v>#N/A</v>
          </cell>
        </row>
        <row r="2494">
          <cell r="BT2494" t="str">
            <v>Sormás</v>
          </cell>
        </row>
        <row r="2495">
          <cell r="BT2495" t="e">
            <v>#N/A</v>
          </cell>
        </row>
        <row r="2496">
          <cell r="BT2496" t="str">
            <v>Sóshartyán</v>
          </cell>
        </row>
        <row r="2497">
          <cell r="BT2497" t="str">
            <v>Sóskút</v>
          </cell>
        </row>
        <row r="2498">
          <cell r="BT2498" t="str">
            <v>Sóstófalva</v>
          </cell>
        </row>
        <row r="2499">
          <cell r="BT2499" t="str">
            <v>Sósvertike</v>
          </cell>
        </row>
        <row r="2500">
          <cell r="BT2500" t="str">
            <v>Sótony</v>
          </cell>
        </row>
        <row r="2501">
          <cell r="BT2501" t="str">
            <v>Fonó</v>
          </cell>
        </row>
        <row r="2502">
          <cell r="BT2502" t="str">
            <v>Söpte</v>
          </cell>
        </row>
        <row r="2503">
          <cell r="BT2503" t="e">
            <v>#N/A</v>
          </cell>
        </row>
        <row r="2504">
          <cell r="BT2504" t="str">
            <v>Sukoró</v>
          </cell>
        </row>
        <row r="2505">
          <cell r="BT2505" t="str">
            <v>Sumony</v>
          </cell>
        </row>
        <row r="2506">
          <cell r="BT2506" t="str">
            <v>Súr</v>
          </cell>
        </row>
        <row r="2507">
          <cell r="BT2507" t="str">
            <v>Nagykátai</v>
          </cell>
        </row>
        <row r="2508">
          <cell r="BT2508" t="str">
            <v>Sükösd</v>
          </cell>
        </row>
        <row r="2509">
          <cell r="BT2509" t="str">
            <v>Sülysáp</v>
          </cell>
        </row>
        <row r="2510">
          <cell r="BT2510" t="str">
            <v>Sümeg</v>
          </cell>
        </row>
        <row r="2511">
          <cell r="BT2511" t="str">
            <v>Veresegyházi</v>
          </cell>
        </row>
        <row r="2512">
          <cell r="BT2512" t="e">
            <v>#N/A</v>
          </cell>
        </row>
        <row r="2513">
          <cell r="BT2513" t="str">
            <v>Süttő</v>
          </cell>
        </row>
        <row r="2514">
          <cell r="BT2514" t="e">
            <v>#N/A</v>
          </cell>
        </row>
        <row r="2515">
          <cell r="BT2515" t="e">
            <v>#N/A</v>
          </cell>
        </row>
        <row r="2516">
          <cell r="BT2516" t="str">
            <v>Szabadhídvég</v>
          </cell>
        </row>
        <row r="2517">
          <cell r="BT2517" t="str">
            <v>Szabadi</v>
          </cell>
        </row>
        <row r="2518">
          <cell r="BT2518" t="str">
            <v>Szabadkígyós</v>
          </cell>
        </row>
        <row r="2519">
          <cell r="BT2519" t="str">
            <v>Szabadszállás</v>
          </cell>
        </row>
        <row r="2520">
          <cell r="BT2520" t="str">
            <v>Szabadszentkirály</v>
          </cell>
        </row>
        <row r="2521">
          <cell r="BT2521" t="str">
            <v>Szabás</v>
          </cell>
        </row>
        <row r="2522">
          <cell r="BT2522" t="e">
            <v>#N/A</v>
          </cell>
        </row>
        <row r="2523">
          <cell r="BT2523" t="e">
            <v>#N/A</v>
          </cell>
        </row>
        <row r="2524">
          <cell r="BT2524" t="e">
            <v>#N/A</v>
          </cell>
        </row>
        <row r="2525">
          <cell r="BT2525" t="str">
            <v>Szada</v>
          </cell>
        </row>
        <row r="2526">
          <cell r="BT2526" t="str">
            <v>Szágy</v>
          </cell>
        </row>
        <row r="2527">
          <cell r="BT2527" t="str">
            <v>Szajk</v>
          </cell>
        </row>
        <row r="2528">
          <cell r="BT2528" t="str">
            <v>Szajla</v>
          </cell>
        </row>
        <row r="2529">
          <cell r="BT2529" t="str">
            <v>Szajol</v>
          </cell>
        </row>
        <row r="2530">
          <cell r="BT2530" t="str">
            <v>Szakácsi</v>
          </cell>
        </row>
        <row r="2531">
          <cell r="BT2531" t="str">
            <v>Szakadát</v>
          </cell>
        </row>
        <row r="2532">
          <cell r="BT2532" t="str">
            <v>Szakáld</v>
          </cell>
        </row>
        <row r="2533">
          <cell r="BT2533" t="str">
            <v>Szakály</v>
          </cell>
        </row>
        <row r="2534">
          <cell r="BT2534" t="e">
            <v>#N/A</v>
          </cell>
        </row>
        <row r="2535">
          <cell r="BT2535" t="str">
            <v>Szakmár</v>
          </cell>
        </row>
        <row r="2536">
          <cell r="BT2536" t="str">
            <v>Szaknyér</v>
          </cell>
        </row>
        <row r="2537">
          <cell r="BT2537" t="e">
            <v>#N/A</v>
          </cell>
        </row>
        <row r="2538">
          <cell r="BT2538" t="str">
            <v>Szakony</v>
          </cell>
        </row>
        <row r="2539">
          <cell r="BT2539" t="str">
            <v>Szakonyfalu</v>
          </cell>
        </row>
        <row r="2540">
          <cell r="BT2540" t="e">
            <v>#N/A</v>
          </cell>
        </row>
        <row r="2541">
          <cell r="BT2541" t="str">
            <v>Szalafő</v>
          </cell>
        </row>
        <row r="2542">
          <cell r="BT2542" t="str">
            <v>Szalánta</v>
          </cell>
        </row>
        <row r="2543">
          <cell r="BT2543" t="str">
            <v>Szalapa</v>
          </cell>
        </row>
        <row r="2544">
          <cell r="BT2544" t="str">
            <v>Szalaszend</v>
          </cell>
        </row>
        <row r="2545">
          <cell r="BT2545" t="str">
            <v>Szalatnak</v>
          </cell>
        </row>
        <row r="2546">
          <cell r="BT2546" t="str">
            <v>Szálka</v>
          </cell>
        </row>
        <row r="2547">
          <cell r="BT2547" t="str">
            <v>Szalkszentmárton</v>
          </cell>
        </row>
        <row r="2548">
          <cell r="BT2548" t="str">
            <v>Szalmatercs</v>
          </cell>
        </row>
        <row r="2549">
          <cell r="BT2549" t="str">
            <v>Szalonna</v>
          </cell>
        </row>
        <row r="2550">
          <cell r="BT2550" t="e">
            <v>#N/A</v>
          </cell>
        </row>
        <row r="2551">
          <cell r="BT2551" t="e">
            <v>#N/A</v>
          </cell>
        </row>
        <row r="2552">
          <cell r="BT2552" t="e">
            <v>#N/A</v>
          </cell>
        </row>
        <row r="2553">
          <cell r="BT2553" t="e">
            <v>#N/A</v>
          </cell>
        </row>
        <row r="2554">
          <cell r="BT2554" t="e">
            <v>#N/A</v>
          </cell>
        </row>
        <row r="2555">
          <cell r="BT2555" t="e">
            <v>#N/A</v>
          </cell>
        </row>
        <row r="2556">
          <cell r="BT2556" t="str">
            <v>Szamosújlak</v>
          </cell>
        </row>
        <row r="2557">
          <cell r="BT2557" t="str">
            <v>Szanda</v>
          </cell>
        </row>
        <row r="2558">
          <cell r="BT2558" t="str">
            <v>Szank</v>
          </cell>
        </row>
        <row r="2559">
          <cell r="BT2559" t="str">
            <v>Szántód</v>
          </cell>
        </row>
        <row r="2560">
          <cell r="BT2560" t="str">
            <v>Szany</v>
          </cell>
        </row>
        <row r="2561">
          <cell r="BT2561" t="e">
            <v>#N/A</v>
          </cell>
        </row>
        <row r="2562">
          <cell r="BT2562" t="str">
            <v>Szaporca</v>
          </cell>
        </row>
        <row r="2563">
          <cell r="BT2563" t="str">
            <v>Szár</v>
          </cell>
        </row>
        <row r="2564">
          <cell r="BT2564" t="str">
            <v>Szárász</v>
          </cell>
        </row>
        <row r="2565">
          <cell r="BT2565" t="str">
            <v>Szárazd</v>
          </cell>
        </row>
        <row r="2566">
          <cell r="BT2566" t="str">
            <v>Szárföld</v>
          </cell>
        </row>
        <row r="2567">
          <cell r="BT2567" t="e">
            <v>#N/A</v>
          </cell>
        </row>
        <row r="2568">
          <cell r="BT2568" t="str">
            <v>Szarvas</v>
          </cell>
        </row>
        <row r="2569">
          <cell r="BT2569" t="str">
            <v>Szarvasgede</v>
          </cell>
        </row>
        <row r="2570">
          <cell r="BT2570" t="str">
            <v>Szarvaskend</v>
          </cell>
        </row>
        <row r="2571">
          <cell r="BT2571" t="str">
            <v>Szarvaskő</v>
          </cell>
        </row>
        <row r="2572">
          <cell r="BT2572" t="str">
            <v>6.12_x0006__x0000__x0000_E_6.12_x0005__x0000__x0000_Mánfa_x000E__x0000__x0000_Hohn Krisztina_x000E__x0000__x0000_Schmidt Zoltán_x000F__x0000__x0000_Fábián B. u. 58_x0006__x0000__x0000_T_6.13_x0006__x0000__x0000_K_6.13_x0006__x0000__x0000_E_6.13_x000B__x0000__x0000_Tisztaberek
_x0000__x0000_Kónya Géza_x0015__x0000__x0001_T_x0000_i_x0000_s_x0000_z_x0000_t_x0000_a_x0000_b_x0000_e_x0000_r_x0000_e_x0000_k_x0000_,_x0000_ _x0000_F_x0000_Q_x0001_ _x0000_u_x0000_._x0000_ _x0000_6_x0000_._x0000__x0007__x0000__x0000_Tivadar_x000F__x0000__x0000_ifj Danó Sándor_x0010__x0000__x0000_Ifj. Danó Sándor_x0016__x0000__x0001_T_x0000_i_x0000_v_x0000_a_x0000_d_x0000_a_x0000_r_x0000_,_x0000_ _x0000_P_x0000_e_x0000_t_x0000_Q_x0001_f_x0000_i_x0000_ _x0000_u</v>
          </cell>
        </row>
        <row r="2573">
          <cell r="BT2573" t="e">
            <v>#N/A</v>
          </cell>
        </row>
        <row r="2574">
          <cell r="BT2574" t="str">
            <v>Szászvár</v>
          </cell>
        </row>
        <row r="2575">
          <cell r="BT2575" t="str">
            <v>Szatmárcseke</v>
          </cell>
        </row>
        <row r="2576">
          <cell r="BT2576" t="str">
            <v>Szátok</v>
          </cell>
        </row>
        <row r="2577">
          <cell r="BT2577" t="str">
            <v>Szatta</v>
          </cell>
        </row>
        <row r="2578">
          <cell r="BT2578" t="e">
            <v>#N/A</v>
          </cell>
        </row>
        <row r="2579">
          <cell r="BT2579" t="str">
            <v>Szava</v>
          </cell>
        </row>
        <row r="2580">
          <cell r="BT2580" t="str">
            <v>Százhalombatta</v>
          </cell>
        </row>
        <row r="2581">
          <cell r="BT2581" t="str">
            <v>Szebény</v>
          </cell>
        </row>
        <row r="2582">
          <cell r="BT2582" t="str">
            <v>Szécsénke</v>
          </cell>
        </row>
        <row r="2583">
          <cell r="BT2583" t="e">
            <v>#N/A</v>
          </cell>
        </row>
        <row r="2584">
          <cell r="BT2584" t="str">
            <v>Szécsényfelfalu</v>
          </cell>
        </row>
        <row r="2585">
          <cell r="BT2585" t="e">
            <v>#N/A</v>
          </cell>
        </row>
        <row r="2586">
          <cell r="BT2586" t="str">
            <v>Szederkény</v>
          </cell>
        </row>
        <row r="2587">
          <cell r="BT2587" t="str">
            <v>Szedres</v>
          </cell>
        </row>
        <row r="2588">
          <cell r="BT2588" t="str">
            <v>Szeged</v>
          </cell>
        </row>
        <row r="2589">
          <cell r="BT2589" t="str">
            <v>Szegerdő</v>
          </cell>
        </row>
        <row r="2590">
          <cell r="BT2590" t="str">
            <v>Szeghalom</v>
          </cell>
        </row>
        <row r="2591">
          <cell r="BT2591" t="e">
            <v>#N/A</v>
          </cell>
        </row>
        <row r="2592">
          <cell r="BT2592" t="e">
            <v>#N/A</v>
          </cell>
        </row>
        <row r="2593">
          <cell r="BT2593" t="e">
            <v>#N/A</v>
          </cell>
        </row>
        <row r="2594">
          <cell r="BT2594" t="str">
            <v>Székely</v>
          </cell>
        </row>
        <row r="2595">
          <cell r="BT2595" t="e">
            <v>#N/A</v>
          </cell>
        </row>
        <row r="2596">
          <cell r="BT2596" t="e">
            <v>#N/A</v>
          </cell>
        </row>
        <row r="2597">
          <cell r="BT2597" t="e">
            <v>#N/A</v>
          </cell>
        </row>
        <row r="2598">
          <cell r="BT2598" t="str">
            <v>Szekszárd</v>
          </cell>
        </row>
        <row r="2599">
          <cell r="BT2599" t="e">
            <v>#N/A</v>
          </cell>
        </row>
        <row r="2600">
          <cell r="BT2600" t="e">
            <v>#N/A</v>
          </cell>
        </row>
        <row r="2601">
          <cell r="BT2601" t="str">
            <v>Szellő</v>
          </cell>
        </row>
        <row r="2602">
          <cell r="BT2602" t="str">
            <v>Szemely</v>
          </cell>
        </row>
        <row r="2603">
          <cell r="BT2603" t="e">
            <v>#N/A</v>
          </cell>
        </row>
        <row r="2604">
          <cell r="BT2604" t="e">
            <v>#N/A</v>
          </cell>
        </row>
        <row r="2605">
          <cell r="BT2605" t="str">
            <v>Szendehely</v>
          </cell>
        </row>
        <row r="2606">
          <cell r="BT2606" t="e">
            <v>#N/A</v>
          </cell>
        </row>
        <row r="2607">
          <cell r="BT2607" t="e">
            <v>#N/A</v>
          </cell>
        </row>
        <row r="2608">
          <cell r="BT2608" t="str">
            <v>Szenna</v>
          </cell>
        </row>
        <row r="2609">
          <cell r="BT2609" t="str">
            <v>Szenta</v>
          </cell>
        </row>
        <row r="2610">
          <cell r="BT2610" t="e">
            <v>#N/A</v>
          </cell>
        </row>
        <row r="2611">
          <cell r="BT2611" t="e">
            <v>#N/A</v>
          </cell>
        </row>
        <row r="2612">
          <cell r="BT2612" t="e">
            <v>#N/A</v>
          </cell>
        </row>
        <row r="2613">
          <cell r="BT2613" t="e">
            <v>#N/A</v>
          </cell>
        </row>
        <row r="2614">
          <cell r="BT2614" t="str">
            <v>Szentdénes</v>
          </cell>
        </row>
        <row r="2615">
          <cell r="BT2615" t="str">
            <v>Szentdomonkos</v>
          </cell>
        </row>
        <row r="2616">
          <cell r="BT2616" t="str">
            <v>Szente</v>
          </cell>
        </row>
        <row r="2617">
          <cell r="BT2617" t="str">
            <v>Szentegát</v>
          </cell>
        </row>
        <row r="2618">
          <cell r="BT2618" t="str">
            <v>Szentendre</v>
          </cell>
        </row>
        <row r="2619">
          <cell r="BT2619" t="str">
            <v>Szentes</v>
          </cell>
        </row>
        <row r="2620">
          <cell r="BT2620" t="str">
            <v>Szentgál</v>
          </cell>
        </row>
        <row r="2621">
          <cell r="BT2621" t="str">
            <v>Szentgáloskér</v>
          </cell>
        </row>
        <row r="2622">
          <cell r="BT2622" t="e">
            <v>#N/A</v>
          </cell>
        </row>
        <row r="2623">
          <cell r="BT2623" t="e">
            <v>#N/A</v>
          </cell>
        </row>
        <row r="2624">
          <cell r="BT2624" t="e">
            <v>#N/A</v>
          </cell>
        </row>
        <row r="2625">
          <cell r="BT2625" t="str">
            <v>Szentimrefalva</v>
          </cell>
        </row>
        <row r="2626">
          <cell r="BT2626" t="e">
            <v>#N/A</v>
          </cell>
        </row>
        <row r="2627">
          <cell r="BT2627" t="e">
            <v>#N/A</v>
          </cell>
        </row>
        <row r="2628">
          <cell r="BT2628" t="str">
            <v>Szentjakabfa</v>
          </cell>
        </row>
        <row r="2629">
          <cell r="BT2629" t="str">
            <v>Szentkatalin</v>
          </cell>
        </row>
        <row r="2630">
          <cell r="BT2630" t="str">
            <v>Szentkirály</v>
          </cell>
        </row>
        <row r="2631">
          <cell r="BT2631" t="str">
            <v>Szentkirályszabadja</v>
          </cell>
        </row>
        <row r="2632">
          <cell r="BT2632" t="e">
            <v>#N/A</v>
          </cell>
        </row>
        <row r="2633">
          <cell r="BT2633" t="str">
            <v>Szentlászló</v>
          </cell>
        </row>
        <row r="2634">
          <cell r="BT2634" t="e">
            <v>#N/A</v>
          </cell>
        </row>
        <row r="2635">
          <cell r="BT2635" t="str">
            <v>Szentlőrinc</v>
          </cell>
        </row>
        <row r="2636">
          <cell r="BT2636" t="str">
            <v>Szentlőrinckáta</v>
          </cell>
        </row>
        <row r="2637">
          <cell r="BT2637" t="e">
            <v>#N/A</v>
          </cell>
        </row>
        <row r="2638">
          <cell r="BT2638" t="str">
            <v>Szentmártonkáta</v>
          </cell>
        </row>
        <row r="2639">
          <cell r="BT2639" t="e">
            <v>#N/A</v>
          </cell>
        </row>
        <row r="2640">
          <cell r="BT2640" t="e">
            <v>#N/A</v>
          </cell>
        </row>
        <row r="2641">
          <cell r="BT2641" t="str">
            <v>Szentpéterszeg</v>
          </cell>
        </row>
        <row r="2642">
          <cell r="BT2642" t="e">
            <v>#N/A</v>
          </cell>
        </row>
        <row r="2643">
          <cell r="BT2643" t="str">
            <v>Szenyér</v>
          </cell>
        </row>
        <row r="2644">
          <cell r="BT2644" t="e">
            <v>#N/A</v>
          </cell>
        </row>
        <row r="2645">
          <cell r="BT2645" t="e">
            <v>#N/A</v>
          </cell>
        </row>
        <row r="2646">
          <cell r="BT2646" t="e">
            <v>#N/A</v>
          </cell>
        </row>
        <row r="2647">
          <cell r="BT2647" t="e">
            <v>#N/A</v>
          </cell>
        </row>
        <row r="2648">
          <cell r="BT2648" t="str">
            <v>Szerep</v>
          </cell>
        </row>
        <row r="2649">
          <cell r="BT2649" t="e">
            <v>#N/A</v>
          </cell>
        </row>
        <row r="2650">
          <cell r="BT2650" t="str">
            <v>Szigetbecse</v>
          </cell>
        </row>
        <row r="2651">
          <cell r="BT2651" t="str">
            <v>Szigetcsép</v>
          </cell>
        </row>
        <row r="2652">
          <cell r="BT2652" t="str">
            <v>Szigethalom</v>
          </cell>
        </row>
        <row r="2653">
          <cell r="BT2653" t="str">
            <v>Szigetmonostor</v>
          </cell>
        </row>
        <row r="2654">
          <cell r="BT2654" t="str">
            <v>Szigetszentmárton</v>
          </cell>
        </row>
        <row r="2655">
          <cell r="BT2655" t="str">
            <v>Szigetszentmiklós</v>
          </cell>
        </row>
        <row r="2656">
          <cell r="BT2656" t="str">
            <v>Szigetújfalu</v>
          </cell>
        </row>
        <row r="2657">
          <cell r="BT2657" t="str">
            <v>Szigetvár</v>
          </cell>
        </row>
        <row r="2658">
          <cell r="BT2658" t="str">
            <v>Szigliget</v>
          </cell>
        </row>
        <row r="2659">
          <cell r="BT2659" t="str">
            <v>Szihalom</v>
          </cell>
        </row>
        <row r="2660">
          <cell r="BT2660" t="e">
            <v>#N/A</v>
          </cell>
        </row>
        <row r="2661">
          <cell r="BT2661" t="str">
            <v>Szikszó</v>
          </cell>
        </row>
        <row r="2662">
          <cell r="BT2662" t="e">
            <v>#N/A</v>
          </cell>
        </row>
        <row r="2663">
          <cell r="BT2663" t="e">
            <v>#N/A</v>
          </cell>
        </row>
        <row r="2664">
          <cell r="BT2664" t="str">
            <v>Szilaspogony</v>
          </cell>
        </row>
        <row r="2665">
          <cell r="BT2665" t="str">
            <v>Szilsárkány</v>
          </cell>
        </row>
        <row r="2666">
          <cell r="BT2666" t="e">
            <v>#N/A</v>
          </cell>
        </row>
        <row r="2667">
          <cell r="BT2667" t="e">
            <v>#N/A</v>
          </cell>
        </row>
        <row r="2668">
          <cell r="BT2668" t="str">
            <v>Szilvásvárad</v>
          </cell>
        </row>
        <row r="2669">
          <cell r="BT2669" t="str">
            <v>Szilvásszentmárton</v>
          </cell>
        </row>
        <row r="2670">
          <cell r="BT2670" t="str">
            <v>Szin</v>
          </cell>
        </row>
        <row r="2671">
          <cell r="BT2671" t="str">
            <v>Szinpetri</v>
          </cell>
        </row>
        <row r="2672">
          <cell r="BT2672" t="str">
            <v>Szirák</v>
          </cell>
        </row>
        <row r="2673">
          <cell r="BT2673" t="str">
            <v>Szirmabesenyő</v>
          </cell>
        </row>
        <row r="2674">
          <cell r="BT2674" t="e">
            <v>#N/A</v>
          </cell>
        </row>
        <row r="2675">
          <cell r="BT2675" t="str">
            <v>Szokolya</v>
          </cell>
        </row>
        <row r="2676">
          <cell r="BT2676" t="str">
            <v>Szólád</v>
          </cell>
        </row>
        <row r="2677">
          <cell r="BT2677" t="str">
            <v>Szolnok</v>
          </cell>
        </row>
        <row r="2678">
          <cell r="BT2678" t="str">
            <v>Szombathely</v>
          </cell>
        </row>
        <row r="2679">
          <cell r="BT2679" t="e">
            <v>#N/A</v>
          </cell>
        </row>
        <row r="2680">
          <cell r="BT2680" t="str">
            <v>Szomolya</v>
          </cell>
        </row>
        <row r="2681">
          <cell r="BT2681" t="e">
            <v>#N/A</v>
          </cell>
        </row>
        <row r="2682">
          <cell r="BT2682" t="str">
            <v>Szorgalmatos</v>
          </cell>
        </row>
        <row r="2683">
          <cell r="BT2683" t="str">
            <v>Szorosad</v>
          </cell>
        </row>
        <row r="2684">
          <cell r="BT2684" t="str">
            <v>Szőc</v>
          </cell>
        </row>
        <row r="2685">
          <cell r="BT2685" t="str">
            <v>Szőce</v>
          </cell>
        </row>
        <row r="2686">
          <cell r="BT2686" t="str">
            <v>Sződ</v>
          </cell>
        </row>
        <row r="2687">
          <cell r="BT2687" t="e">
            <v>#N/A</v>
          </cell>
        </row>
        <row r="2688">
          <cell r="BT2688" t="str">
            <v>Szögliget</v>
          </cell>
        </row>
        <row r="2689">
          <cell r="BT2689" t="e">
            <v>#N/A</v>
          </cell>
        </row>
        <row r="2690">
          <cell r="BT2690" t="e">
            <v>#N/A</v>
          </cell>
        </row>
        <row r="2691">
          <cell r="BT2691" t="str">
            <v>Szőkedencs</v>
          </cell>
        </row>
        <row r="2692">
          <cell r="BT2692" t="str">
            <v>Szőlősardó</v>
          </cell>
        </row>
        <row r="2693">
          <cell r="BT2693" t="str">
            <v>Szőlősgyörök</v>
          </cell>
        </row>
        <row r="2694">
          <cell r="BT2694" t="e">
            <v>#N/A</v>
          </cell>
        </row>
        <row r="2695">
          <cell r="BT2695" t="str">
            <v>Szúcs</v>
          </cell>
        </row>
        <row r="2696">
          <cell r="BT2696" t="str">
            <v>Szuha</v>
          </cell>
        </row>
        <row r="2697">
          <cell r="BT2697" t="str">
            <v>Szuhafő</v>
          </cell>
        </row>
        <row r="2698">
          <cell r="BT2698" t="e">
            <v>#N/A</v>
          </cell>
        </row>
        <row r="2699">
          <cell r="BT2699" t="e">
            <v>#N/A</v>
          </cell>
        </row>
        <row r="2700">
          <cell r="BT2700" t="e">
            <v>#N/A</v>
          </cell>
        </row>
        <row r="2701">
          <cell r="BT2701" t="str">
            <v>Szulok</v>
          </cell>
        </row>
        <row r="2702">
          <cell r="BT2702" t="e">
            <v>#N/A</v>
          </cell>
        </row>
        <row r="2703">
          <cell r="BT2703" t="str">
            <v>Szűcsi</v>
          </cell>
        </row>
        <row r="2704">
          <cell r="BT2704" t="e">
            <v>#N/A</v>
          </cell>
        </row>
        <row r="2705">
          <cell r="BT2705" t="e">
            <v>#N/A</v>
          </cell>
        </row>
        <row r="2706">
          <cell r="BT2706" t="str">
            <v>Tab</v>
          </cell>
        </row>
        <row r="2707">
          <cell r="BT2707" t="e">
            <v>#N/A</v>
          </cell>
        </row>
        <row r="2708">
          <cell r="BT2708" t="e">
            <v>#N/A</v>
          </cell>
        </row>
        <row r="2709">
          <cell r="BT2709" t="str">
            <v>Táborfalva</v>
          </cell>
        </row>
        <row r="2710">
          <cell r="BT2710" t="e">
            <v>#N/A</v>
          </cell>
        </row>
        <row r="2711">
          <cell r="BT2711" t="str">
            <v>Tagyon</v>
          </cell>
        </row>
        <row r="2712">
          <cell r="BT2712" t="e">
            <v>#N/A</v>
          </cell>
        </row>
        <row r="2713">
          <cell r="BT2713" t="str">
            <v>Takácsi</v>
          </cell>
        </row>
        <row r="2714">
          <cell r="BT2714" t="str">
            <v>Tákos</v>
          </cell>
        </row>
        <row r="2715">
          <cell r="BT2715" t="e">
            <v>#N/A</v>
          </cell>
        </row>
        <row r="2716">
          <cell r="BT2716" t="e">
            <v>#N/A</v>
          </cell>
        </row>
        <row r="2717">
          <cell r="BT2717" t="str">
            <v>Taktaharkány</v>
          </cell>
        </row>
        <row r="2718">
          <cell r="BT2718" t="str">
            <v>Taktakenéz</v>
          </cell>
        </row>
        <row r="2719">
          <cell r="BT2719" t="str">
            <v>Taktaszada</v>
          </cell>
        </row>
        <row r="2720">
          <cell r="BT2720" t="e">
            <v>#N/A</v>
          </cell>
        </row>
        <row r="2721">
          <cell r="BT2721" t="str">
            <v>Tállya</v>
          </cell>
        </row>
        <row r="2722">
          <cell r="BT2722" t="str">
            <v>Tamási</v>
          </cell>
        </row>
        <row r="2723">
          <cell r="BT2723" t="str">
            <v>Tanakajd</v>
          </cell>
        </row>
        <row r="2724">
          <cell r="BT2724" t="e">
            <v>#N/A</v>
          </cell>
        </row>
        <row r="2725">
          <cell r="BT2725" t="e">
            <v>#N/A</v>
          </cell>
        </row>
        <row r="2726">
          <cell r="BT2726" t="e">
            <v>#N/A</v>
          </cell>
        </row>
        <row r="2727">
          <cell r="BT2727" t="e">
            <v>#N/A</v>
          </cell>
        </row>
        <row r="2728">
          <cell r="BT2728" t="str">
            <v>Tápiószecső</v>
          </cell>
        </row>
        <row r="2729">
          <cell r="BT2729" t="str">
            <v>Tápiószele</v>
          </cell>
        </row>
        <row r="2730">
          <cell r="BT2730" t="str">
            <v>Tápiószentmárton</v>
          </cell>
        </row>
        <row r="2731">
          <cell r="BT2731" t="str">
            <v>Tápiószőlős</v>
          </cell>
        </row>
        <row r="2732">
          <cell r="BT2732" t="str">
            <v>Táplánszentkereszt</v>
          </cell>
        </row>
        <row r="2733">
          <cell r="BT2733" t="str">
            <v>Tapolca</v>
          </cell>
        </row>
        <row r="2734">
          <cell r="BT2734" t="str">
            <v>Tapsony</v>
          </cell>
        </row>
        <row r="2735">
          <cell r="BT2735" t="e">
            <v>#N/A</v>
          </cell>
        </row>
        <row r="2736">
          <cell r="BT2736" t="e">
            <v>#N/A</v>
          </cell>
        </row>
        <row r="2737">
          <cell r="BT2737" t="str">
            <v>Tarany</v>
          </cell>
        </row>
        <row r="2738">
          <cell r="BT2738" t="str">
            <v>Tarcal</v>
          </cell>
        </row>
        <row r="2739">
          <cell r="BT2739" t="str">
            <v>Tard</v>
          </cell>
        </row>
        <row r="2740">
          <cell r="BT2740" t="str">
            <v>Tardona</v>
          </cell>
        </row>
        <row r="2741">
          <cell r="BT2741" t="e">
            <v>#N/A</v>
          </cell>
        </row>
        <row r="2742">
          <cell r="BT2742" t="str">
            <v>Tarhos</v>
          </cell>
        </row>
        <row r="2743">
          <cell r="BT2743" t="str">
            <v>Tarján</v>
          </cell>
        </row>
        <row r="2744">
          <cell r="BT2744" t="str">
            <v>Tarjánpuszta</v>
          </cell>
        </row>
        <row r="2745">
          <cell r="BT2745" t="str">
            <v>Tárkány</v>
          </cell>
        </row>
        <row r="2746">
          <cell r="BT2746" t="str">
            <v>Tarnabod</v>
          </cell>
        </row>
        <row r="2747">
          <cell r="BT2747" t="str">
            <v>Tarnalelesz</v>
          </cell>
        </row>
        <row r="2748">
          <cell r="BT2748" t="str">
            <v>Tarnaméra</v>
          </cell>
        </row>
        <row r="2749">
          <cell r="BT2749" t="str">
            <v>Tarnaörs</v>
          </cell>
        </row>
        <row r="2750">
          <cell r="BT2750" t="str">
            <v>Tarnaszentmária</v>
          </cell>
        </row>
        <row r="2751">
          <cell r="BT2751" t="str">
            <v>Tarnaszentmiklós</v>
          </cell>
        </row>
        <row r="2752">
          <cell r="BT2752" t="str">
            <v>Tarnazsadány</v>
          </cell>
        </row>
        <row r="2753">
          <cell r="BT2753" t="e">
            <v>#N/A</v>
          </cell>
        </row>
        <row r="2754">
          <cell r="BT2754" t="e">
            <v>#N/A</v>
          </cell>
        </row>
        <row r="2755">
          <cell r="BT2755" t="str">
            <v>Tarpa</v>
          </cell>
        </row>
        <row r="2756">
          <cell r="BT2756" t="e">
            <v>#N/A</v>
          </cell>
        </row>
        <row r="2757">
          <cell r="BT2757" t="str">
            <v>Táska</v>
          </cell>
        </row>
        <row r="2758">
          <cell r="BT2758" t="e">
            <v>#N/A</v>
          </cell>
        </row>
        <row r="2759">
          <cell r="BT2759" t="str">
            <v>Taszár</v>
          </cell>
        </row>
        <row r="2760">
          <cell r="BT2760" t="str">
            <v>Tát</v>
          </cell>
        </row>
        <row r="2761">
          <cell r="BT2761" t="e">
            <v>#N/A</v>
          </cell>
        </row>
        <row r="2762">
          <cell r="BT2762" t="str">
            <v>Tatabánya</v>
          </cell>
        </row>
        <row r="2763">
          <cell r="BT2763" t="e">
            <v>#N/A</v>
          </cell>
        </row>
        <row r="2764">
          <cell r="BT2764" t="str">
            <v>Tatárszentgyörgy</v>
          </cell>
        </row>
        <row r="2765">
          <cell r="BT2765" t="e">
            <v>#N/A</v>
          </cell>
        </row>
        <row r="2766">
          <cell r="BT2766" t="str">
            <v>Téglás</v>
          </cell>
        </row>
        <row r="2767">
          <cell r="BT2767" t="e">
            <v>#N/A</v>
          </cell>
        </row>
        <row r="2768">
          <cell r="BT2768" t="e">
            <v>#N/A</v>
          </cell>
        </row>
        <row r="2769">
          <cell r="BT2769" t="str">
            <v>Telekes</v>
          </cell>
        </row>
        <row r="2770">
          <cell r="BT2770" t="str">
            <v>Telekgerendás</v>
          </cell>
        </row>
        <row r="2771">
          <cell r="BT2771" t="str">
            <v>Teleki</v>
          </cell>
        </row>
        <row r="2772">
          <cell r="BT2772" t="str">
            <v>Telki</v>
          </cell>
        </row>
        <row r="2773">
          <cell r="BT2773" t="str">
            <v>Telkibánya</v>
          </cell>
        </row>
        <row r="2774">
          <cell r="BT2774" t="str">
            <v>Tengelic</v>
          </cell>
        </row>
        <row r="2775">
          <cell r="BT2775" t="e">
            <v>#N/A</v>
          </cell>
        </row>
        <row r="2776">
          <cell r="BT2776" t="e">
            <v>#N/A</v>
          </cell>
        </row>
        <row r="2777">
          <cell r="BT2777" t="str">
            <v>Tenk</v>
          </cell>
        </row>
        <row r="2778">
          <cell r="BT2778" t="e">
            <v>#N/A</v>
          </cell>
        </row>
        <row r="2779">
          <cell r="BT2779" t="e">
            <v>#N/A</v>
          </cell>
        </row>
        <row r="2780">
          <cell r="BT2780" t="str">
            <v>Terem</v>
          </cell>
        </row>
        <row r="2781">
          <cell r="BT2781" t="str">
            <v>Terény</v>
          </cell>
        </row>
        <row r="2782">
          <cell r="BT2782" t="str">
            <v>Tereske</v>
          </cell>
        </row>
        <row r="2783">
          <cell r="BT2783" t="str">
            <v>Teresztenye</v>
          </cell>
        </row>
        <row r="2784">
          <cell r="BT2784" t="str">
            <v>Terpes</v>
          </cell>
        </row>
        <row r="2785">
          <cell r="BT2785" t="e">
            <v>#N/A</v>
          </cell>
        </row>
        <row r="2786">
          <cell r="BT2786" t="str">
            <v>Tésa</v>
          </cell>
        </row>
        <row r="2787">
          <cell r="BT2787" t="e">
            <v>#N/A</v>
          </cell>
        </row>
        <row r="2788">
          <cell r="BT2788" t="e">
            <v>#N/A</v>
          </cell>
        </row>
        <row r="2789">
          <cell r="BT2789" t="e">
            <v>#N/A</v>
          </cell>
        </row>
        <row r="2790">
          <cell r="BT2790" t="str">
            <v>Tét</v>
          </cell>
        </row>
        <row r="2791">
          <cell r="BT2791" t="str">
            <v>Tetétlen</v>
          </cell>
        </row>
        <row r="2792">
          <cell r="BT2792" t="str">
            <v>Tevel</v>
          </cell>
        </row>
        <row r="2793">
          <cell r="BT2793" t="str">
            <v>Tibolddaróc</v>
          </cell>
        </row>
        <row r="2794">
          <cell r="BT2794" t="str">
            <v>Tiborszállás</v>
          </cell>
        </row>
        <row r="2795">
          <cell r="BT2795" t="e">
            <v>#N/A</v>
          </cell>
        </row>
        <row r="2796">
          <cell r="BT2796" t="str">
            <v>Tikos</v>
          </cell>
        </row>
        <row r="2797">
          <cell r="BT2797" t="str">
            <v>Tilaj</v>
          </cell>
        </row>
        <row r="2798">
          <cell r="BT2798" t="str">
            <v>Timár</v>
          </cell>
        </row>
        <row r="2799">
          <cell r="BT2799" t="str">
            <v>Tinnye</v>
          </cell>
        </row>
        <row r="2800">
          <cell r="BT2800" t="str">
            <v>Tiszaadony</v>
          </cell>
        </row>
        <row r="2801">
          <cell r="BT2801" t="str">
            <v>Tiszaalpár</v>
          </cell>
        </row>
        <row r="2802">
          <cell r="BT2802" t="str">
            <v>Tiszabábolna</v>
          </cell>
        </row>
        <row r="2803">
          <cell r="BT2803" t="str">
            <v>Tiszabecs</v>
          </cell>
        </row>
        <row r="2804">
          <cell r="BT2804" t="str">
            <v>Tiszabercel</v>
          </cell>
        </row>
        <row r="2805">
          <cell r="BT2805" t="str">
            <v>Tiszabezdéd</v>
          </cell>
        </row>
        <row r="2806">
          <cell r="BT2806" t="e">
            <v>#N/A</v>
          </cell>
        </row>
        <row r="2807">
          <cell r="BT2807" t="e">
            <v>#N/A</v>
          </cell>
        </row>
        <row r="2808">
          <cell r="BT2808" t="e">
            <v>#N/A</v>
          </cell>
        </row>
        <row r="2809">
          <cell r="BT2809" t="e">
            <v>#N/A</v>
          </cell>
        </row>
        <row r="2810">
          <cell r="BT2810" t="str">
            <v>Tiszacsermely</v>
          </cell>
        </row>
        <row r="2811">
          <cell r="BT2811" t="e">
            <v>#N/A</v>
          </cell>
        </row>
        <row r="2812">
          <cell r="BT2812" t="e">
            <v>#N/A</v>
          </cell>
        </row>
        <row r="2813">
          <cell r="BT2813" t="e">
            <v>#N/A</v>
          </cell>
        </row>
        <row r="2814">
          <cell r="BT2814" t="str">
            <v>Tiszadorogma</v>
          </cell>
        </row>
        <row r="2815">
          <cell r="BT2815" t="str">
            <v>Tiszaeszlár</v>
          </cell>
        </row>
        <row r="2816">
          <cell r="BT2816" t="e">
            <v>#N/A</v>
          </cell>
        </row>
        <row r="2817">
          <cell r="BT2817" t="str">
            <v>Tiszafüred</v>
          </cell>
        </row>
        <row r="2818">
          <cell r="BT2818" t="e">
            <v>#N/A</v>
          </cell>
        </row>
        <row r="2819">
          <cell r="BT2819" t="str">
            <v>Tiszagyulaháza</v>
          </cell>
        </row>
        <row r="2820">
          <cell r="BT2820" t="e">
            <v>#N/A</v>
          </cell>
        </row>
        <row r="2821">
          <cell r="BT2821" t="e">
            <v>#N/A</v>
          </cell>
        </row>
        <row r="2822">
          <cell r="BT2822" t="e">
            <v>#N/A</v>
          </cell>
        </row>
        <row r="2823">
          <cell r="BT2823" t="str">
            <v>Tiszakanyár</v>
          </cell>
        </row>
        <row r="2824">
          <cell r="BT2824" t="e">
            <v>#N/A</v>
          </cell>
        </row>
        <row r="2825">
          <cell r="BT2825" t="str">
            <v>Tiszakécske</v>
          </cell>
        </row>
        <row r="2826">
          <cell r="BT2826" t="str">
            <v>Tiszakerecseny</v>
          </cell>
        </row>
        <row r="2827">
          <cell r="BT2827" t="e">
            <v>#N/A</v>
          </cell>
        </row>
        <row r="2828">
          <cell r="BT2828" t="str">
            <v>Tiszakóród</v>
          </cell>
        </row>
        <row r="2829">
          <cell r="BT2829" t="e">
            <v>#N/A</v>
          </cell>
        </row>
        <row r="2830">
          <cell r="BT2830" t="e">
            <v>#N/A</v>
          </cell>
        </row>
        <row r="2831">
          <cell r="BT2831" t="str">
            <v>Tiszalök</v>
          </cell>
        </row>
        <row r="2832">
          <cell r="BT2832" t="e">
            <v>#N/A</v>
          </cell>
        </row>
        <row r="2833">
          <cell r="BT2833" t="str">
            <v>Tiszamogyorós</v>
          </cell>
        </row>
        <row r="2834">
          <cell r="BT2834" t="str">
            <v>Tiszanagyfalu</v>
          </cell>
        </row>
        <row r="2835">
          <cell r="BT2835" t="str">
            <v>Tiszanána</v>
          </cell>
        </row>
        <row r="2836">
          <cell r="BT2836" t="e">
            <v>#N/A</v>
          </cell>
        </row>
        <row r="2837">
          <cell r="BT2837" t="e">
            <v>#N/A</v>
          </cell>
        </row>
        <row r="2838">
          <cell r="BT2838" t="e">
            <v>#N/A</v>
          </cell>
        </row>
        <row r="2839">
          <cell r="BT2839" t="str">
            <v>Tiszarád</v>
          </cell>
        </row>
        <row r="2840">
          <cell r="BT2840" t="str">
            <v>Tiszaroff</v>
          </cell>
        </row>
        <row r="2841">
          <cell r="BT2841" t="str">
            <v>Tiszasas</v>
          </cell>
        </row>
        <row r="2842">
          <cell r="BT2842" t="str">
            <v>Tiszasüly</v>
          </cell>
        </row>
        <row r="2843">
          <cell r="BT2843" t="str">
            <v>Tiszaszalka</v>
          </cell>
        </row>
        <row r="2844">
          <cell r="BT2844" t="str">
            <v>Tiszaszentimre</v>
          </cell>
        </row>
        <row r="2845">
          <cell r="BT2845" t="str">
            <v>Tiszaszentmárton</v>
          </cell>
        </row>
        <row r="2846">
          <cell r="BT2846" t="str">
            <v>Tiszasziget</v>
          </cell>
        </row>
        <row r="2847">
          <cell r="BT2847" t="e">
            <v>#N/A</v>
          </cell>
        </row>
        <row r="2848">
          <cell r="BT2848" t="e">
            <v>#N/A</v>
          </cell>
        </row>
        <row r="2849">
          <cell r="BT2849" t="e">
            <v>#N/A</v>
          </cell>
        </row>
        <row r="2850">
          <cell r="BT2850" t="str">
            <v>Tiszatelek</v>
          </cell>
        </row>
        <row r="2851">
          <cell r="BT2851" t="e">
            <v>#N/A</v>
          </cell>
        </row>
        <row r="2852">
          <cell r="BT2852" t="str">
            <v>Tiszaug</v>
          </cell>
        </row>
        <row r="2853">
          <cell r="BT2853" t="str">
            <v>Tiszaújváros</v>
          </cell>
        </row>
        <row r="2854">
          <cell r="BT2854" t="e">
            <v>#N/A</v>
          </cell>
        </row>
        <row r="2855">
          <cell r="BT2855" t="e">
            <v>#N/A</v>
          </cell>
        </row>
        <row r="2856">
          <cell r="BT2856" t="str">
            <v>Tiszavasvári</v>
          </cell>
        </row>
        <row r="2857">
          <cell r="BT2857" t="str">
            <v>Tiszavid</v>
          </cell>
        </row>
        <row r="2858">
          <cell r="BT2858" t="str">
            <v>Tisztaberek</v>
          </cell>
        </row>
        <row r="2859">
          <cell r="BT2859" t="str">
            <v>Tivadar</v>
          </cell>
        </row>
        <row r="2860">
          <cell r="BT2860" t="str">
            <v>Tóalmás</v>
          </cell>
        </row>
        <row r="2861">
          <cell r="BT2861" t="str">
            <v>Tófalu</v>
          </cell>
        </row>
        <row r="2862">
          <cell r="BT2862" t="str">
            <v>Tófej</v>
          </cell>
        </row>
        <row r="2863">
          <cell r="BT2863" t="e">
            <v>#N/A</v>
          </cell>
        </row>
        <row r="2864">
          <cell r="BT2864" t="str">
            <v>Tokaj</v>
          </cell>
        </row>
        <row r="2865">
          <cell r="BT2865" t="str">
            <v>Tokod</v>
          </cell>
        </row>
        <row r="2866">
          <cell r="BT2866" t="str">
            <v>Tokodaltáró</v>
          </cell>
        </row>
        <row r="2867">
          <cell r="BT2867" t="str">
            <v>Tokorcs</v>
          </cell>
        </row>
        <row r="2868">
          <cell r="BT2868" t="e">
            <v>#N/A</v>
          </cell>
        </row>
        <row r="2869">
          <cell r="BT2869" t="str">
            <v>Told</v>
          </cell>
        </row>
        <row r="2870">
          <cell r="BT2870" t="str">
            <v>Tolmács</v>
          </cell>
        </row>
        <row r="2871">
          <cell r="BT2871" t="str">
            <v>Tolna</v>
          </cell>
        </row>
        <row r="2872">
          <cell r="BT2872" t="str">
            <v>Tolnanémedi</v>
          </cell>
        </row>
        <row r="2873">
          <cell r="BT2873" t="e">
            <v>#N/A</v>
          </cell>
        </row>
        <row r="2874">
          <cell r="BT2874" t="e">
            <v>#N/A</v>
          </cell>
        </row>
        <row r="2875">
          <cell r="BT2875" t="e">
            <v>#N/A</v>
          </cell>
        </row>
        <row r="2876">
          <cell r="BT2876" t="e">
            <v>#N/A</v>
          </cell>
        </row>
        <row r="2877">
          <cell r="BT2877" t="e">
            <v>#N/A</v>
          </cell>
        </row>
        <row r="2878">
          <cell r="BT2878" t="str">
            <v>Tormafölde</v>
          </cell>
        </row>
        <row r="2879">
          <cell r="BT2879" t="e">
            <v>#N/A</v>
          </cell>
        </row>
        <row r="2880">
          <cell r="BT2880" t="str">
            <v>Tormásliget</v>
          </cell>
        </row>
        <row r="2881">
          <cell r="BT2881" t="str">
            <v>Tornabarakony</v>
          </cell>
        </row>
        <row r="2882">
          <cell r="BT2882" t="str">
            <v>Tornakápolna</v>
          </cell>
        </row>
        <row r="2883">
          <cell r="BT2883" t="e">
            <v>#N/A</v>
          </cell>
        </row>
        <row r="2884">
          <cell r="BT2884" t="e">
            <v>#N/A</v>
          </cell>
        </row>
        <row r="2885">
          <cell r="BT2885" t="e">
            <v>#N/A</v>
          </cell>
        </row>
        <row r="2886">
          <cell r="BT2886" t="str">
            <v>Tornyiszentmiklós</v>
          </cell>
        </row>
        <row r="2887">
          <cell r="BT2887" t="e">
            <v>#N/A</v>
          </cell>
        </row>
        <row r="2888">
          <cell r="BT2888" t="str">
            <v>Tornyospálca</v>
          </cell>
        </row>
        <row r="2889">
          <cell r="BT2889" t="str">
            <v>Torony</v>
          </cell>
        </row>
        <row r="2890">
          <cell r="BT2890" t="str">
            <v>Torvaj</v>
          </cell>
        </row>
        <row r="2891">
          <cell r="BT2891" t="e">
            <v>#N/A</v>
          </cell>
        </row>
        <row r="2892">
          <cell r="BT2892" t="str">
            <v>Tótkomlós</v>
          </cell>
        </row>
        <row r="2893">
          <cell r="BT2893" t="e">
            <v>#N/A</v>
          </cell>
        </row>
        <row r="2894">
          <cell r="BT2894" t="str">
            <v>Tótszentmárton</v>
          </cell>
        </row>
        <row r="2895">
          <cell r="BT2895" t="str">
            <v>Tótszerdahely</v>
          </cell>
        </row>
        <row r="2896">
          <cell r="BT2896" t="str">
            <v>Tótújfalu</v>
          </cell>
        </row>
        <row r="2897">
          <cell r="BT2897" t="str">
            <v>Tótvázsony</v>
          </cell>
        </row>
        <row r="2898">
          <cell r="BT2898" t="str">
            <v>Tök</v>
          </cell>
        </row>
        <row r="2899">
          <cell r="BT2899" t="str">
            <v>Tököl</v>
          </cell>
        </row>
        <row r="2900">
          <cell r="BT2900" t="str">
            <v>Töltéstava</v>
          </cell>
        </row>
        <row r="2901">
          <cell r="BT2901" t="str">
            <v>Tömörd</v>
          </cell>
        </row>
        <row r="2902">
          <cell r="BT2902" t="str">
            <v>Tömörkény</v>
          </cell>
        </row>
        <row r="2903">
          <cell r="BT2903" t="str">
            <v>Törökbálint</v>
          </cell>
        </row>
        <row r="2904">
          <cell r="BT2904" t="str">
            <v>Törökkoppány</v>
          </cell>
        </row>
        <row r="2905">
          <cell r="BT2905" t="str">
            <v>Törökszentmiklós</v>
          </cell>
        </row>
        <row r="2906">
          <cell r="BT2906" t="e">
            <v>#N/A</v>
          </cell>
        </row>
        <row r="2907">
          <cell r="BT2907" t="e">
            <v>#N/A</v>
          </cell>
        </row>
        <row r="2908">
          <cell r="BT2908" t="e">
            <v>#N/A</v>
          </cell>
        </row>
        <row r="2909">
          <cell r="BT2909" t="str">
            <v>Tunyogmatolcs</v>
          </cell>
        </row>
        <row r="2910">
          <cell r="BT2910" t="str">
            <v>Tura</v>
          </cell>
        </row>
        <row r="2911">
          <cell r="BT2911" t="str">
            <v>Túristvándi</v>
          </cell>
        </row>
        <row r="2912">
          <cell r="BT2912" t="e">
            <v>#N/A</v>
          </cell>
        </row>
        <row r="2913">
          <cell r="BT2913" t="e">
            <v>#N/A</v>
          </cell>
        </row>
        <row r="2914">
          <cell r="BT2914" t="str">
            <v>Túrricse</v>
          </cell>
        </row>
        <row r="2915">
          <cell r="BT2915" t="str">
            <v>Tuzsér</v>
          </cell>
        </row>
        <row r="2916">
          <cell r="BT2916" t="str">
            <v>Türje</v>
          </cell>
        </row>
        <row r="2917">
          <cell r="BT2917" t="str">
            <v>Tüskevár</v>
          </cell>
        </row>
        <row r="2918">
          <cell r="BT2918" t="str">
            <v>Tyukod</v>
          </cell>
        </row>
        <row r="2919">
          <cell r="BT2919" t="e">
            <v>#N/A</v>
          </cell>
        </row>
        <row r="2920">
          <cell r="BT2920" t="str">
            <v>Udvari</v>
          </cell>
        </row>
        <row r="2921">
          <cell r="BT2921" t="str">
            <v>Ugod</v>
          </cell>
        </row>
        <row r="2922">
          <cell r="BT2922" t="e">
            <v>#N/A</v>
          </cell>
        </row>
        <row r="2923">
          <cell r="BT2923" t="e">
            <v>#N/A</v>
          </cell>
        </row>
        <row r="2924">
          <cell r="BT2924" t="e">
            <v>#N/A</v>
          </cell>
        </row>
        <row r="2925">
          <cell r="BT2925" t="str">
            <v>Újfehértó</v>
          </cell>
        </row>
        <row r="2926">
          <cell r="BT2926" t="str">
            <v>Újhartyán</v>
          </cell>
        </row>
        <row r="2927">
          <cell r="BT2927" t="str">
            <v>Újiráz</v>
          </cell>
        </row>
        <row r="2928">
          <cell r="BT2928" t="str">
            <v>Újireg</v>
          </cell>
        </row>
        <row r="2929">
          <cell r="BT2929" t="str">
            <v>Újkenéz</v>
          </cell>
        </row>
        <row r="2930">
          <cell r="BT2930" t="str">
            <v>Újkér</v>
          </cell>
        </row>
        <row r="2931">
          <cell r="BT2931" t="e">
            <v>#N/A</v>
          </cell>
        </row>
        <row r="2932">
          <cell r="BT2932" t="str">
            <v>Újlengyel</v>
          </cell>
        </row>
        <row r="2933">
          <cell r="BT2933" t="str">
            <v>Újléta</v>
          </cell>
        </row>
        <row r="2934">
          <cell r="BT2934" t="str">
            <v>Újlőrincfalva</v>
          </cell>
        </row>
        <row r="2935">
          <cell r="BT2935" t="e">
            <v>#N/A</v>
          </cell>
        </row>
        <row r="2936">
          <cell r="BT2936" t="str">
            <v>Újrónafő</v>
          </cell>
        </row>
        <row r="2937">
          <cell r="BT2937" t="str">
            <v>Újsolt</v>
          </cell>
        </row>
        <row r="2938">
          <cell r="BT2938" t="e">
            <v>#N/A</v>
          </cell>
        </row>
        <row r="2939">
          <cell r="BT2939" t="str">
            <v>Újszász</v>
          </cell>
        </row>
        <row r="2940">
          <cell r="BT2940" t="str">
            <v>Újszentiván</v>
          </cell>
        </row>
        <row r="2941">
          <cell r="BT2941" t="str">
            <v>Újszentmargita</v>
          </cell>
        </row>
        <row r="2942">
          <cell r="BT2942" t="str">
            <v>Újszilvás</v>
          </cell>
        </row>
        <row r="2943">
          <cell r="BT2943" t="str">
            <v>Újtelek</v>
          </cell>
        </row>
        <row r="2944">
          <cell r="BT2944" t="str">
            <v>Újtikos</v>
          </cell>
        </row>
        <row r="2945">
          <cell r="BT2945" t="str">
            <v>Újudvar</v>
          </cell>
        </row>
        <row r="2946">
          <cell r="BT2946" t="str">
            <v>Újvárfalva</v>
          </cell>
        </row>
        <row r="2947">
          <cell r="BT2947" t="str">
            <v>Ukk</v>
          </cell>
        </row>
        <row r="2948">
          <cell r="BT2948" t="str">
            <v>Und</v>
          </cell>
        </row>
        <row r="2949">
          <cell r="BT2949" t="str">
            <v>Úny</v>
          </cell>
        </row>
        <row r="2950">
          <cell r="BT2950" t="e">
            <v>#N/A</v>
          </cell>
        </row>
        <row r="2951">
          <cell r="BT2951" t="str">
            <v>Ura</v>
          </cell>
        </row>
        <row r="2952">
          <cell r="BT2952" t="str">
            <v>Uraiújfalu</v>
          </cell>
        </row>
        <row r="2953">
          <cell r="BT2953" t="e">
            <v>#N/A</v>
          </cell>
        </row>
        <row r="2954">
          <cell r="BT2954" t="str">
            <v>Úri</v>
          </cell>
        </row>
        <row r="2955">
          <cell r="BT2955" t="str">
            <v>Úrkút</v>
          </cell>
        </row>
        <row r="2956">
          <cell r="BT2956" t="e">
            <v>#N/A</v>
          </cell>
        </row>
        <row r="2957">
          <cell r="BT2957" t="e">
            <v>#N/A</v>
          </cell>
        </row>
        <row r="2958">
          <cell r="BT2958" t="str">
            <v>Uzsa</v>
          </cell>
        </row>
        <row r="2959">
          <cell r="BT2959" t="str">
            <v>Üllés</v>
          </cell>
        </row>
        <row r="2960">
          <cell r="BT2960" t="str">
            <v>Üllő</v>
          </cell>
        </row>
        <row r="2961">
          <cell r="BT2961" t="str">
            <v>Üröm</v>
          </cell>
        </row>
        <row r="2962">
          <cell r="BT2962" t="e">
            <v>#N/A</v>
          </cell>
        </row>
        <row r="2963">
          <cell r="BT2963" t="str">
            <v>Vácduka</v>
          </cell>
        </row>
        <row r="2964">
          <cell r="BT2964" t="str">
            <v>Vácegres</v>
          </cell>
        </row>
        <row r="2965">
          <cell r="BT2965" t="str">
            <v>Váchartyán</v>
          </cell>
        </row>
        <row r="2966">
          <cell r="BT2966" t="str">
            <v>Váckisújfalu</v>
          </cell>
        </row>
        <row r="2967">
          <cell r="BT2967" t="e">
            <v>#N/A</v>
          </cell>
        </row>
        <row r="2968">
          <cell r="BT2968" t="str">
            <v>Vácszentlászló</v>
          </cell>
        </row>
        <row r="2969">
          <cell r="BT2969" t="e">
            <v>#N/A</v>
          </cell>
        </row>
        <row r="2970">
          <cell r="BT2970" t="str">
            <v>Vadosfa</v>
          </cell>
        </row>
        <row r="2971">
          <cell r="BT2971" t="e">
            <v>#N/A</v>
          </cell>
        </row>
        <row r="2972">
          <cell r="BT2972" t="str">
            <v>Vágáshuta</v>
          </cell>
        </row>
        <row r="2973">
          <cell r="BT2973" t="str">
            <v>Vaja</v>
          </cell>
        </row>
        <row r="2974">
          <cell r="BT2974" t="e">
            <v>#N/A</v>
          </cell>
        </row>
        <row r="2975">
          <cell r="BT2975" t="e">
            <v>#N/A</v>
          </cell>
        </row>
        <row r="2976">
          <cell r="BT2976" t="e">
            <v>#N/A</v>
          </cell>
        </row>
        <row r="2977">
          <cell r="BT2977" t="e">
            <v>#N/A</v>
          </cell>
        </row>
        <row r="2978">
          <cell r="BT2978" t="str">
            <v>Valkó</v>
          </cell>
        </row>
        <row r="2979">
          <cell r="BT2979" t="str">
            <v>Valkonya</v>
          </cell>
        </row>
        <row r="2980">
          <cell r="BT2980" t="str">
            <v>Vállaj</v>
          </cell>
        </row>
        <row r="2981">
          <cell r="BT2981" t="str">
            <v>Vállus</v>
          </cell>
        </row>
        <row r="2982">
          <cell r="BT2982" t="str">
            <v>Vámosatya</v>
          </cell>
        </row>
        <row r="2983">
          <cell r="BT2983" t="str">
            <v>Vámoscsalád</v>
          </cell>
        </row>
        <row r="2984">
          <cell r="BT2984" t="str">
            <v>Vámosgyörk</v>
          </cell>
        </row>
        <row r="2985">
          <cell r="BT2985" t="str">
            <v>Vámosmikola</v>
          </cell>
        </row>
        <row r="2986">
          <cell r="BT2986" t="str">
            <v>Vámosoroszi</v>
          </cell>
        </row>
        <row r="2987">
          <cell r="BT2987" t="str">
            <v>Vámospércs</v>
          </cell>
        </row>
        <row r="2988">
          <cell r="BT2988" t="str">
            <v>Vámosújfalu</v>
          </cell>
        </row>
        <row r="2989">
          <cell r="BT2989" t="e">
            <v>#N/A</v>
          </cell>
        </row>
        <row r="2990">
          <cell r="BT2990" t="str">
            <v>Váncsod</v>
          </cell>
        </row>
        <row r="2991">
          <cell r="BT2991" t="str">
            <v>Vanyarc</v>
          </cell>
        </row>
        <row r="2992">
          <cell r="BT2992" t="str">
            <v>Vanyola</v>
          </cell>
        </row>
        <row r="2993">
          <cell r="BT2993" t="e">
            <v>#N/A</v>
          </cell>
        </row>
        <row r="2994">
          <cell r="BT2994" t="str">
            <v>Váralja</v>
          </cell>
        </row>
        <row r="2995">
          <cell r="BT2995" t="e">
            <v>#N/A</v>
          </cell>
        </row>
        <row r="2996">
          <cell r="BT2996" t="str">
            <v>Váraszó</v>
          </cell>
        </row>
        <row r="2997">
          <cell r="BT2997" t="e">
            <v>#N/A</v>
          </cell>
        </row>
        <row r="2998">
          <cell r="BT2998" t="e">
            <v>#N/A</v>
          </cell>
        </row>
        <row r="2999">
          <cell r="BT2999" t="e">
            <v>#N/A</v>
          </cell>
        </row>
        <row r="3000">
          <cell r="BT3000" t="e">
            <v>#N/A</v>
          </cell>
        </row>
        <row r="3001">
          <cell r="BT3001" t="str">
            <v>Várdomb</v>
          </cell>
        </row>
        <row r="3002">
          <cell r="BT3002" t="str">
            <v>Várfölde</v>
          </cell>
        </row>
        <row r="3003">
          <cell r="BT3003" t="e">
            <v>#N/A</v>
          </cell>
        </row>
        <row r="3004">
          <cell r="BT3004" t="str">
            <v>Várgesztes</v>
          </cell>
        </row>
        <row r="3005">
          <cell r="BT3005" t="e">
            <v>#N/A</v>
          </cell>
        </row>
        <row r="3006">
          <cell r="BT3006" t="str">
            <v>Várong</v>
          </cell>
        </row>
        <row r="3007">
          <cell r="BT3007" t="str">
            <v>Városföld</v>
          </cell>
        </row>
        <row r="3008">
          <cell r="BT3008" t="e">
            <v>#N/A</v>
          </cell>
        </row>
        <row r="3009">
          <cell r="BT3009" t="str">
            <v>Várpalota</v>
          </cell>
        </row>
        <row r="3010">
          <cell r="BT3010" t="str">
            <v>Varsád</v>
          </cell>
        </row>
        <row r="3011">
          <cell r="BT3011" t="str">
            <v>Varsány</v>
          </cell>
        </row>
        <row r="3012">
          <cell r="BT3012" t="str">
            <v>Várvölgy</v>
          </cell>
        </row>
        <row r="3013">
          <cell r="BT3013" t="str">
            <v>Vasad</v>
          </cell>
        </row>
        <row r="3014">
          <cell r="BT3014" t="str">
            <v>Vasalja</v>
          </cell>
        </row>
        <row r="3015">
          <cell r="BT3015" t="e">
            <v>#N/A</v>
          </cell>
        </row>
        <row r="3016">
          <cell r="BT3016" t="e">
            <v>#N/A</v>
          </cell>
        </row>
        <row r="3017">
          <cell r="BT3017" t="str">
            <v>Vásárosfalu</v>
          </cell>
        </row>
        <row r="3018">
          <cell r="BT3018" t="str">
            <v>Vásárosmiske</v>
          </cell>
        </row>
        <row r="3019">
          <cell r="BT3019" t="str">
            <v>Vásárosnamény</v>
          </cell>
        </row>
        <row r="3020">
          <cell r="BT3020" t="str">
            <v>Vasasszonyfa</v>
          </cell>
        </row>
        <row r="3021">
          <cell r="BT3021" t="str">
            <v>Vasboldogasszony</v>
          </cell>
        </row>
        <row r="3022">
          <cell r="BT3022" t="str">
            <v>Vasegerszeg</v>
          </cell>
        </row>
        <row r="3023">
          <cell r="BT3023" t="str">
            <v>Vashosszúfalu</v>
          </cell>
        </row>
        <row r="3024">
          <cell r="BT3024" t="e">
            <v>#N/A</v>
          </cell>
        </row>
        <row r="3025">
          <cell r="BT3025" t="str">
            <v>Vaskút</v>
          </cell>
        </row>
        <row r="3026">
          <cell r="BT3026" t="str">
            <v>Vasmegyer</v>
          </cell>
        </row>
        <row r="3027">
          <cell r="BT3027" t="str">
            <v>Vaspör</v>
          </cell>
        </row>
        <row r="3028">
          <cell r="BT3028" t="e">
            <v>#N/A</v>
          </cell>
        </row>
        <row r="3029">
          <cell r="BT3029" t="e">
            <v>#N/A</v>
          </cell>
        </row>
        <row r="3030">
          <cell r="BT3030" t="e">
            <v>#N/A</v>
          </cell>
        </row>
        <row r="3031">
          <cell r="BT3031" t="e">
            <v>#N/A</v>
          </cell>
        </row>
        <row r="3032">
          <cell r="BT3032" t="str">
            <v>Vasvár</v>
          </cell>
        </row>
        <row r="3033">
          <cell r="BT3033" t="str">
            <v>Vaszar</v>
          </cell>
        </row>
        <row r="3034">
          <cell r="BT3034" t="e">
            <v>#N/A</v>
          </cell>
        </row>
        <row r="3035">
          <cell r="BT3035" t="str">
            <v>Vát</v>
          </cell>
        </row>
        <row r="3036">
          <cell r="BT3036" t="str">
            <v>Vatta</v>
          </cell>
        </row>
        <row r="3037">
          <cell r="BT3037" t="e">
            <v>#N/A</v>
          </cell>
        </row>
        <row r="3038">
          <cell r="BT3038" t="str">
            <v>Vécs</v>
          </cell>
        </row>
        <row r="3039">
          <cell r="BT3039" t="str">
            <v>Vecsés</v>
          </cell>
        </row>
        <row r="3040">
          <cell r="BT3040" t="e">
            <v>#N/A</v>
          </cell>
        </row>
        <row r="3041">
          <cell r="BT3041" t="e">
            <v>#N/A</v>
          </cell>
        </row>
        <row r="3042">
          <cell r="BT3042" t="str">
            <v>Vékény</v>
          </cell>
        </row>
        <row r="3043">
          <cell r="BT3043" t="str">
            <v>Vekerd</v>
          </cell>
        </row>
        <row r="3044">
          <cell r="BT3044" t="str">
            <v>Velem</v>
          </cell>
        </row>
        <row r="3045">
          <cell r="BT3045" t="str">
            <v>Velemér</v>
          </cell>
        </row>
        <row r="3046">
          <cell r="BT3046" t="str">
            <v>Velence</v>
          </cell>
        </row>
        <row r="3047">
          <cell r="BT3047" t="e">
            <v>#N/A</v>
          </cell>
        </row>
        <row r="3048">
          <cell r="BT3048" t="str">
            <v>Véménd</v>
          </cell>
        </row>
        <row r="3049">
          <cell r="BT3049" t="str">
            <v>Vének</v>
          </cell>
        </row>
        <row r="3050">
          <cell r="BT3050" t="str">
            <v>Vép</v>
          </cell>
        </row>
        <row r="3051">
          <cell r="BT3051" t="str">
            <v>Vereb</v>
          </cell>
        </row>
        <row r="3052">
          <cell r="BT3052" t="str">
            <v>Veresegyház</v>
          </cell>
        </row>
        <row r="3053">
          <cell r="BT3053" t="e">
            <v>#N/A</v>
          </cell>
        </row>
        <row r="3054">
          <cell r="BT3054" t="str">
            <v>Verpelét</v>
          </cell>
        </row>
        <row r="3055">
          <cell r="BT3055" t="str">
            <v>穳揩敳祮_x000E_娀潳湬楡娠汯୮_x0000_慖獳楺癬柡๹_x0000_穣⁩⹵㈠⸵_x0008_䘁儀 甀⸀ ㌀㈀ఀĀFelsőberecki_x000D_䘀橥敪⁬獉癴满_x0011_䬀獯畳桴䰠‮⹵㔠⸹_x000B_䘁攀氀猀儀搁漀戀猀稀愀ᤀ_x0000_ﱆ⁰潚瑬满䈠湥⁥汋狡੡_x0000_楓⁫浉敲_x000F_䬀獯畳桴甠捴⁡⸶	䘁攀氀猀儀朁愀最礀ఀ_x0000_潂潧祬䨠满獯_x000E_刀毡揳楺蘒⁴㠷ฮĀFelsőkelecsény_x000B_䄀摮⃳_x0010_匀慺慢獤柡甠‮〲ମĀFelsőnyárád_x000D_䬀物汩⁡敆敲据_x0006_㌀㘷㤷സ_x0000_ﱐ灳毶慬祮⩩_x0000_慬晴污慶⁩楋瑳狩⁧扢𤋮吠狡畳慳_x0006_㌀㈸㐸ื_x0000_噉‮慬蘒⁴⸱_x000D_䈀泩灡瓡慦癬楡!䔀牧⁩楋瑳狩⁧</v>
          </cell>
        </row>
        <row r="3056">
          <cell r="BT3056" t="e">
            <v>#N/A</v>
          </cell>
        </row>
        <row r="3057">
          <cell r="BT3057" t="str">
            <v>Vértesacsa</v>
          </cell>
        </row>
        <row r="3058">
          <cell r="BT3058" t="e">
            <v>#N/A</v>
          </cell>
        </row>
        <row r="3059">
          <cell r="BT3059" t="str">
            <v>Vérteskethely</v>
          </cell>
        </row>
        <row r="3060">
          <cell r="BT3060" t="str">
            <v>Vértessomló</v>
          </cell>
        </row>
        <row r="3061">
          <cell r="BT3061" t="str">
            <v>Vértestolna</v>
          </cell>
        </row>
        <row r="3062">
          <cell r="BT3062" t="str">
            <v>Vértesszőlős</v>
          </cell>
        </row>
        <row r="3063">
          <cell r="BT3063" t="e">
            <v>#N/A</v>
          </cell>
        </row>
        <row r="3064">
          <cell r="BT3064" t="str">
            <v>Veszkény</v>
          </cell>
        </row>
        <row r="3065">
          <cell r="BT3065" t="str">
            <v>Veszprém</v>
          </cell>
        </row>
        <row r="3066">
          <cell r="BT3066" t="e">
            <v>#N/A</v>
          </cell>
        </row>
        <row r="3067">
          <cell r="BT3067" t="e">
            <v>#N/A</v>
          </cell>
        </row>
        <row r="3068">
          <cell r="BT3068" t="str">
            <v>Veszprémvarsány</v>
          </cell>
        </row>
        <row r="3069">
          <cell r="BT3069" t="e">
            <v>#N/A</v>
          </cell>
        </row>
        <row r="3070">
          <cell r="BT3070" t="e">
            <v>#N/A</v>
          </cell>
        </row>
        <row r="3071">
          <cell r="BT3071" t="e">
            <v>#N/A</v>
          </cell>
        </row>
        <row r="3072">
          <cell r="BT3072" t="e">
            <v>#N/A</v>
          </cell>
        </row>
        <row r="3073">
          <cell r="BT3073" t="str">
            <v>Villány</v>
          </cell>
        </row>
        <row r="3074">
          <cell r="BT3074" t="str">
            <v>Villánykövesd</v>
          </cell>
        </row>
        <row r="3075">
          <cell r="BT3075" t="str">
            <v>Vilmány</v>
          </cell>
        </row>
        <row r="3076">
          <cell r="BT3076" t="e">
            <v>#N/A</v>
          </cell>
        </row>
        <row r="3077">
          <cell r="BT3077" t="str">
            <v>Vilyvitány</v>
          </cell>
        </row>
        <row r="3078">
          <cell r="BT3078" t="e">
            <v>#N/A</v>
          </cell>
        </row>
        <row r="3079">
          <cell r="BT3079" t="str">
            <v>Vindornyafok</v>
          </cell>
        </row>
        <row r="3080">
          <cell r="BT3080" t="str">
            <v>Vindornyalak</v>
          </cell>
        </row>
        <row r="3081">
          <cell r="BT3081" t="str">
            <v>Vindornyaszőlős</v>
          </cell>
        </row>
        <row r="3082">
          <cell r="BT3082" t="e">
            <v>#N/A</v>
          </cell>
        </row>
        <row r="3083">
          <cell r="BT3083" t="e">
            <v>#N/A</v>
          </cell>
        </row>
        <row r="3084">
          <cell r="BT3084" t="str">
            <v>Visonta</v>
          </cell>
        </row>
        <row r="3085">
          <cell r="BT3085" t="str">
            <v>Viss</v>
          </cell>
        </row>
        <row r="3086">
          <cell r="BT3086" t="e">
            <v>#N/A</v>
          </cell>
        </row>
        <row r="3087">
          <cell r="BT3087" t="str">
            <v>Viszák</v>
          </cell>
        </row>
        <row r="3088">
          <cell r="BT3088" t="e">
            <v>#N/A</v>
          </cell>
        </row>
        <row r="3089">
          <cell r="BT3089" t="str">
            <v>Visznek</v>
          </cell>
        </row>
        <row r="3090">
          <cell r="BT3090" t="str">
            <v>Vitnyéd</v>
          </cell>
        </row>
        <row r="3091">
          <cell r="BT3091" t="e">
            <v>#N/A</v>
          </cell>
        </row>
        <row r="3092">
          <cell r="BT3092" t="str">
            <v>Vizslás</v>
          </cell>
        </row>
        <row r="3093">
          <cell r="BT3093" t="str">
            <v>Vizsoly</v>
          </cell>
        </row>
        <row r="3094">
          <cell r="BT3094" t="str">
            <v>Vokány</v>
          </cell>
        </row>
        <row r="3095">
          <cell r="BT3095" t="str">
            <v>Vonyarcvashegy</v>
          </cell>
        </row>
        <row r="3096">
          <cell r="BT3096" t="e">
            <v>#N/A</v>
          </cell>
        </row>
        <row r="3097">
          <cell r="BT3097" t="str">
            <v>t Zsolt
_x0000__x0000_Gáva János_x000E__x0000__x0000_Kossuth u. 23._x0006__x0000__x0000_Nábrád_x000C__x0000__x0000_Varga Attila_x000C__x0000__x0000_Varga Károly_x000C__x0000__x0000_Árpád u. 40._x000C__x0000__x0000_Nemesborzova_x0013__x0000__x0000_Nagy Gábor Zsigmond_x000D__x0000__x0000_Balla Jánosné_x0010__x0000__x0000_Szabadság tér 7.-_x0000__x0000_Keszthely-Hévízi Kistérségi Többcélú Társulás_x0006__x0000__x0000_558808_x0010__x0000__x0001_K_x0000_e_x0000_s_x0000_z_x0000_t_x0000_h_x0000_e_x0000_l_x0000_y_x0000__x0013_ H_x0000_é_x0000_v_x0000_í_x0000_z_x0000_i_x0000_</v>
          </cell>
        </row>
        <row r="3098">
          <cell r="BT3098" t="str">
            <v>Vönöck</v>
          </cell>
        </row>
        <row r="3099">
          <cell r="BT3099" t="str">
            <v>Vöröstó</v>
          </cell>
        </row>
        <row r="3100">
          <cell r="BT3100" t="e">
            <v>#N/A</v>
          </cell>
        </row>
        <row r="3101">
          <cell r="BT3101" t="e">
            <v>#N/A</v>
          </cell>
        </row>
        <row r="3102">
          <cell r="BT3102" t="str">
            <v>Zádor</v>
          </cell>
        </row>
        <row r="3103">
          <cell r="BT3103" t="str">
            <v>Zádorfalva</v>
          </cell>
        </row>
        <row r="3104">
          <cell r="BT3104" t="e">
            <v>#N/A</v>
          </cell>
        </row>
        <row r="3105">
          <cell r="BT3105" t="str">
            <v>Zagyvaszántó</v>
          </cell>
        </row>
        <row r="3106">
          <cell r="BT3106" t="str">
            <v>Záhony</v>
          </cell>
        </row>
        <row r="3107">
          <cell r="BT3107" t="str">
            <v>Zajk</v>
          </cell>
        </row>
        <row r="3108">
          <cell r="BT3108" t="str">
            <v>Zajta</v>
          </cell>
        </row>
        <row r="3109">
          <cell r="BT3109" t="str">
            <v>Zákány</v>
          </cell>
        </row>
        <row r="3110">
          <cell r="BT3110" t="e">
            <v>#N/A</v>
          </cell>
        </row>
        <row r="3111">
          <cell r="BT3111" t="str">
            <v>Zákányszék</v>
          </cell>
        </row>
        <row r="3112">
          <cell r="BT3112" t="str">
            <v>Zala</v>
          </cell>
        </row>
        <row r="3113">
          <cell r="BT3113" t="str">
            <v>Zalaapáti</v>
          </cell>
        </row>
        <row r="3114">
          <cell r="BT3114" t="str">
            <v>Zalabaksa</v>
          </cell>
        </row>
        <row r="3115">
          <cell r="BT3115" t="str">
            <v>Zalabér</v>
          </cell>
        </row>
        <row r="3116">
          <cell r="BT3116" t="str">
            <v>Zalaboldogfa</v>
          </cell>
        </row>
        <row r="3117">
          <cell r="BT3117" t="str">
            <v>Zalacsány</v>
          </cell>
        </row>
        <row r="3118">
          <cell r="BT3118" t="str">
            <v>Zalacséb</v>
          </cell>
        </row>
        <row r="3119">
          <cell r="BT3119" t="str">
            <v>Zalaegerszeg</v>
          </cell>
        </row>
        <row r="3120">
          <cell r="BT3120" t="str">
            <v>Zalaerdőd</v>
          </cell>
        </row>
        <row r="3121">
          <cell r="BT3121" t="str">
            <v>Zalagyömörő</v>
          </cell>
        </row>
        <row r="3122">
          <cell r="BT3122" t="str">
            <v>Zalahaláp</v>
          </cell>
        </row>
        <row r="3123">
          <cell r="BT3123" t="str">
            <v>Zalaháshágy</v>
          </cell>
        </row>
        <row r="3124">
          <cell r="BT3124" t="str">
            <v>Zalaigrice</v>
          </cell>
        </row>
        <row r="3125">
          <cell r="BT3125" t="str">
            <v>Zalaistvánd</v>
          </cell>
        </row>
        <row r="3126">
          <cell r="BT3126" t="str">
            <v>Zalakaros</v>
          </cell>
        </row>
        <row r="3127">
          <cell r="BT3127" t="str">
            <v>Zalakomár</v>
          </cell>
        </row>
        <row r="3128">
          <cell r="BT3128" t="str">
            <v>Zalaköveskút</v>
          </cell>
        </row>
        <row r="3129">
          <cell r="BT3129" t="str">
            <v>Zalalövő</v>
          </cell>
        </row>
        <row r="3130">
          <cell r="BT3130" t="str">
            <v>Zalameggyes</v>
          </cell>
        </row>
        <row r="3131">
          <cell r="BT3131" t="str">
            <v>Zalamerenye</v>
          </cell>
        </row>
        <row r="3132">
          <cell r="BT3132" t="str">
            <v>Zalasárszeg</v>
          </cell>
        </row>
        <row r="3133">
          <cell r="BT3133" t="str">
            <v>Zalaszabar</v>
          </cell>
        </row>
        <row r="3134">
          <cell r="BT3134" t="str">
            <v>Zalaszántó</v>
          </cell>
        </row>
        <row r="3135">
          <cell r="BT3135" t="str">
            <v>Zalaszegvár</v>
          </cell>
        </row>
        <row r="3136">
          <cell r="BT3136" t="str">
            <v>Zalaszentbalázs</v>
          </cell>
        </row>
        <row r="3137">
          <cell r="BT3137" t="e">
            <v>#N/A</v>
          </cell>
        </row>
        <row r="3138">
          <cell r="BT3138" t="str">
            <v>Zalaszentgyörgy</v>
          </cell>
        </row>
        <row r="3139">
          <cell r="BT3139" t="str">
            <v>Zalaszentiván</v>
          </cell>
        </row>
        <row r="3140">
          <cell r="BT3140" t="str">
            <v>Zalaszentjakab</v>
          </cell>
        </row>
        <row r="3141">
          <cell r="BT3141" t="str">
            <v>Zalaszentlászló</v>
          </cell>
        </row>
        <row r="3142">
          <cell r="BT3142" t="e">
            <v>#N/A</v>
          </cell>
        </row>
        <row r="3143">
          <cell r="BT3143" t="e">
            <v>#N/A</v>
          </cell>
        </row>
        <row r="3144">
          <cell r="BT3144" t="e">
            <v>#N/A</v>
          </cell>
        </row>
        <row r="3145">
          <cell r="BT3145" t="e">
            <v>#N/A</v>
          </cell>
        </row>
        <row r="3146">
          <cell r="BT3146" t="str">
            <v>Zaláta</v>
          </cell>
        </row>
        <row r="3147">
          <cell r="BT3147" t="e">
            <v>#N/A</v>
          </cell>
        </row>
        <row r="3148">
          <cell r="BT3148" t="e">
            <v>#N/A</v>
          </cell>
        </row>
        <row r="3149">
          <cell r="BT3149" t="e">
            <v>#N/A</v>
          </cell>
        </row>
        <row r="3150">
          <cell r="BT3150" t="str">
            <v>Zalavég</v>
          </cell>
        </row>
        <row r="3151">
          <cell r="BT3151" t="str">
            <v>Zalkod</v>
          </cell>
        </row>
        <row r="3152">
          <cell r="BT3152" t="str">
            <v>Zamárdi</v>
          </cell>
        </row>
        <row r="3153">
          <cell r="BT3153" t="e">
            <v>#N/A</v>
          </cell>
        </row>
        <row r="3154">
          <cell r="BT3154" t="str">
            <v>Zánka</v>
          </cell>
        </row>
        <row r="3155">
          <cell r="BT3155" t="str">
            <v>Zaránk</v>
          </cell>
        </row>
        <row r="3156">
          <cell r="BT3156" t="str">
            <v>Závod</v>
          </cell>
        </row>
        <row r="3157">
          <cell r="BT3157" t="str">
            <v>Zebecke</v>
          </cell>
        </row>
        <row r="3158">
          <cell r="BT3158" t="e">
            <v>#N/A</v>
          </cell>
        </row>
        <row r="3159">
          <cell r="BT3159" t="str">
            <v>Zemplénagárd</v>
          </cell>
        </row>
        <row r="3160">
          <cell r="BT3160" t="str">
            <v>Zengővárkony</v>
          </cell>
        </row>
        <row r="3161">
          <cell r="BT3161" t="e">
            <v>#N/A</v>
          </cell>
        </row>
        <row r="3162">
          <cell r="BT3162" t="str">
            <v>Zics</v>
          </cell>
        </row>
        <row r="3163">
          <cell r="BT3163" t="str">
            <v>Ziliz</v>
          </cell>
        </row>
        <row r="3164">
          <cell r="BT3164" t="str">
            <v>Zimány</v>
          </cell>
        </row>
        <row r="3165">
          <cell r="BT3165" t="str">
            <v>Zirc</v>
          </cell>
        </row>
        <row r="3166">
          <cell r="BT3166" t="e">
            <v>#N/A</v>
          </cell>
        </row>
        <row r="3167">
          <cell r="BT3167" t="str">
            <v>Zomba</v>
          </cell>
        </row>
        <row r="3168">
          <cell r="BT3168" t="str">
            <v>Zsadány</v>
          </cell>
        </row>
        <row r="3169">
          <cell r="BT3169" t="str">
            <v>Zsáka</v>
          </cell>
        </row>
        <row r="3170">
          <cell r="BT3170" t="e">
            <v>#N/A</v>
          </cell>
        </row>
        <row r="3171">
          <cell r="BT3171" t="e">
            <v>#N/A</v>
          </cell>
        </row>
        <row r="3172">
          <cell r="BT3172" t="str">
            <v>Zsana</v>
          </cell>
        </row>
        <row r="3173">
          <cell r="BT3173" t="str">
            <v>Zsarolyán</v>
          </cell>
        </row>
        <row r="3174">
          <cell r="BT3174" t="e">
            <v>#N/A</v>
          </cell>
        </row>
        <row r="3175">
          <cell r="BT3175" t="e">
            <v>#N/A</v>
          </cell>
        </row>
        <row r="3176">
          <cell r="BT3176" t="str">
            <v>Zselickisfalud</v>
          </cell>
        </row>
        <row r="3177">
          <cell r="BT3177" t="e">
            <v>#N/A</v>
          </cell>
        </row>
        <row r="3178">
          <cell r="BT3178" t="e">
            <v>#N/A</v>
          </cell>
        </row>
        <row r="3179">
          <cell r="BT3179" t="e">
            <v>#N/A</v>
          </cell>
        </row>
        <row r="3180">
          <cell r="BT3180" t="e">
            <v>#N/A</v>
          </cell>
        </row>
        <row r="3181">
          <cell r="BT3181" t="str">
            <v>Zsombó</v>
          </cell>
        </row>
        <row r="3182">
          <cell r="BT3182" t="str">
            <v>Zsujta</v>
          </cell>
        </row>
        <row r="3183">
          <cell r="BT3183" t="str">
            <v>Zsurk</v>
          </cell>
        </row>
        <row r="3184">
          <cell r="BT3184" t="str">
            <v>Zubogy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28">
          <cell r="N28">
            <v>21708</v>
          </cell>
        </row>
        <row r="59">
          <cell r="N59">
            <v>6</v>
          </cell>
        </row>
        <row r="72">
          <cell r="N72">
            <v>42223</v>
          </cell>
        </row>
        <row r="73">
          <cell r="N73">
            <v>588</v>
          </cell>
        </row>
        <row r="78">
          <cell r="N78">
            <v>706</v>
          </cell>
        </row>
        <row r="82">
          <cell r="N82">
            <v>24</v>
          </cell>
        </row>
        <row r="86">
          <cell r="N86">
            <v>6789</v>
          </cell>
        </row>
        <row r="87">
          <cell r="N87">
            <v>13295</v>
          </cell>
        </row>
        <row r="88">
          <cell r="N88">
            <v>2117</v>
          </cell>
        </row>
        <row r="89">
          <cell r="N89">
            <v>249</v>
          </cell>
        </row>
        <row r="93">
          <cell r="N93">
            <v>2147</v>
          </cell>
        </row>
        <row r="94">
          <cell r="N94">
            <v>6317</v>
          </cell>
        </row>
      </sheetData>
      <sheetData sheetId="2">
        <row r="4">
          <cell r="E4">
            <v>29220</v>
          </cell>
        </row>
        <row r="7">
          <cell r="E7">
            <v>1147</v>
          </cell>
        </row>
        <row r="8">
          <cell r="E8">
            <v>3543</v>
          </cell>
        </row>
        <row r="9">
          <cell r="E9">
            <v>522</v>
          </cell>
        </row>
        <row r="10">
          <cell r="E10">
            <v>449</v>
          </cell>
        </row>
        <row r="11">
          <cell r="E11">
            <v>2343</v>
          </cell>
        </row>
        <row r="12">
          <cell r="E12">
            <v>1402</v>
          </cell>
        </row>
        <row r="13">
          <cell r="E13">
            <v>854</v>
          </cell>
        </row>
        <row r="16">
          <cell r="E16">
            <v>8172</v>
          </cell>
        </row>
        <row r="17">
          <cell r="E17">
            <v>5530</v>
          </cell>
        </row>
        <row r="18">
          <cell r="E18">
            <v>4675</v>
          </cell>
        </row>
        <row r="21">
          <cell r="E21">
            <v>6918</v>
          </cell>
        </row>
        <row r="22">
          <cell r="E22">
            <v>1841</v>
          </cell>
        </row>
        <row r="23">
          <cell r="E23">
            <v>1634</v>
          </cell>
        </row>
        <row r="24">
          <cell r="E24">
            <v>9306</v>
          </cell>
        </row>
        <row r="25">
          <cell r="E25">
            <v>4994</v>
          </cell>
        </row>
        <row r="26">
          <cell r="E26">
            <v>3011</v>
          </cell>
        </row>
        <row r="27">
          <cell r="E27">
            <v>3256</v>
          </cell>
        </row>
        <row r="30">
          <cell r="E30">
            <v>276</v>
          </cell>
        </row>
        <row r="31">
          <cell r="E31">
            <v>852</v>
          </cell>
        </row>
        <row r="32">
          <cell r="E32">
            <v>126</v>
          </cell>
        </row>
        <row r="33">
          <cell r="E33">
            <v>108</v>
          </cell>
        </row>
        <row r="34">
          <cell r="E34">
            <v>564</v>
          </cell>
        </row>
        <row r="35">
          <cell r="E35">
            <v>337</v>
          </cell>
        </row>
        <row r="36">
          <cell r="E36">
            <v>205</v>
          </cell>
        </row>
        <row r="37">
          <cell r="E37">
            <v>251</v>
          </cell>
        </row>
        <row r="40">
          <cell r="E40">
            <v>342</v>
          </cell>
        </row>
        <row r="41">
          <cell r="E41">
            <v>244</v>
          </cell>
        </row>
        <row r="42">
          <cell r="E42">
            <v>215</v>
          </cell>
        </row>
        <row r="43">
          <cell r="E43">
            <v>894</v>
          </cell>
        </row>
        <row r="44">
          <cell r="E44">
            <v>391</v>
          </cell>
        </row>
        <row r="45">
          <cell r="E45">
            <v>440</v>
          </cell>
        </row>
        <row r="46">
          <cell r="E46">
            <v>440</v>
          </cell>
        </row>
        <row r="49">
          <cell r="E49">
            <v>1980</v>
          </cell>
        </row>
        <row r="50">
          <cell r="E50">
            <v>411</v>
          </cell>
        </row>
        <row r="51">
          <cell r="E51">
            <v>964</v>
          </cell>
        </row>
        <row r="52">
          <cell r="E52">
            <v>219</v>
          </cell>
        </row>
        <row r="53">
          <cell r="E53">
            <v>690</v>
          </cell>
        </row>
        <row r="54">
          <cell r="E54">
            <v>1834</v>
          </cell>
        </row>
        <row r="55">
          <cell r="E55">
            <v>512</v>
          </cell>
        </row>
        <row r="58">
          <cell r="E58">
            <v>0</v>
          </cell>
        </row>
        <row r="61">
          <cell r="E61">
            <v>159487</v>
          </cell>
        </row>
        <row r="62">
          <cell r="E62">
            <v>60582</v>
          </cell>
        </row>
        <row r="63">
          <cell r="E63">
            <v>1615</v>
          </cell>
        </row>
        <row r="64">
          <cell r="E64">
            <v>5721</v>
          </cell>
        </row>
        <row r="66">
          <cell r="E66">
            <v>1827</v>
          </cell>
        </row>
        <row r="74">
          <cell r="E74">
            <v>2000</v>
          </cell>
        </row>
        <row r="77">
          <cell r="E77">
            <v>2180</v>
          </cell>
        </row>
        <row r="78">
          <cell r="E78">
            <v>53</v>
          </cell>
        </row>
        <row r="80">
          <cell r="E80">
            <v>7095</v>
          </cell>
        </row>
        <row r="92">
          <cell r="E92">
            <v>22734</v>
          </cell>
        </row>
      </sheetData>
      <sheetData sheetId="3">
        <row r="13">
          <cell r="E13">
            <v>600</v>
          </cell>
          <cell r="K13">
            <v>360</v>
          </cell>
          <cell r="N13">
            <v>255</v>
          </cell>
          <cell r="Q13">
            <v>465</v>
          </cell>
          <cell r="T13">
            <v>500</v>
          </cell>
        </row>
        <row r="14">
          <cell r="H14">
            <v>35</v>
          </cell>
          <cell r="K14">
            <v>16</v>
          </cell>
          <cell r="Q14">
            <v>2</v>
          </cell>
        </row>
        <row r="16">
          <cell r="E16">
            <v>200</v>
          </cell>
          <cell r="K16">
            <v>1800</v>
          </cell>
          <cell r="Q16">
            <v>1155</v>
          </cell>
          <cell r="W16">
            <v>2673</v>
          </cell>
          <cell r="Z16">
            <v>1267</v>
          </cell>
        </row>
        <row r="28">
          <cell r="E28">
            <v>31</v>
          </cell>
          <cell r="H28">
            <v>109</v>
          </cell>
          <cell r="K28">
            <v>54</v>
          </cell>
          <cell r="N28">
            <v>90</v>
          </cell>
          <cell r="Q28">
            <v>64</v>
          </cell>
          <cell r="T28">
            <v>107</v>
          </cell>
        </row>
        <row r="30">
          <cell r="E30">
            <v>1222</v>
          </cell>
          <cell r="H30">
            <v>13206</v>
          </cell>
          <cell r="K30">
            <v>22710</v>
          </cell>
          <cell r="N30">
            <v>16751</v>
          </cell>
          <cell r="Q30">
            <v>9840</v>
          </cell>
          <cell r="T30">
            <v>2723</v>
          </cell>
          <cell r="W30">
            <v>2079</v>
          </cell>
          <cell r="Z30">
            <v>996</v>
          </cell>
        </row>
        <row r="32">
          <cell r="E32">
            <v>50</v>
          </cell>
          <cell r="H32">
            <v>1119</v>
          </cell>
          <cell r="K32">
            <v>1479</v>
          </cell>
          <cell r="N32">
            <v>977</v>
          </cell>
          <cell r="Q32">
            <v>472</v>
          </cell>
          <cell r="T32">
            <v>2821</v>
          </cell>
        </row>
        <row r="33">
          <cell r="E33">
            <v>0</v>
          </cell>
          <cell r="H33">
            <v>509</v>
          </cell>
          <cell r="K33">
            <v>673</v>
          </cell>
          <cell r="N33">
            <v>444</v>
          </cell>
          <cell r="Q33">
            <v>215</v>
          </cell>
        </row>
        <row r="34">
          <cell r="H34">
            <v>438</v>
          </cell>
          <cell r="K34">
            <v>579</v>
          </cell>
          <cell r="N34">
            <v>382</v>
          </cell>
          <cell r="Q34">
            <v>185</v>
          </cell>
        </row>
        <row r="35">
          <cell r="E35">
            <v>346</v>
          </cell>
          <cell r="H35">
            <v>2286</v>
          </cell>
          <cell r="K35">
            <v>3020</v>
          </cell>
          <cell r="N35">
            <v>1996</v>
          </cell>
          <cell r="Q35">
            <v>963</v>
          </cell>
          <cell r="Z35">
            <v>695</v>
          </cell>
        </row>
        <row r="36">
          <cell r="E36">
            <v>50</v>
          </cell>
          <cell r="H36">
            <v>1367</v>
          </cell>
          <cell r="K36">
            <v>1807</v>
          </cell>
          <cell r="N36">
            <v>1194</v>
          </cell>
          <cell r="Q36">
            <v>576</v>
          </cell>
        </row>
        <row r="37">
          <cell r="H37">
            <v>833</v>
          </cell>
          <cell r="K37">
            <v>1100</v>
          </cell>
          <cell r="N37">
            <v>727</v>
          </cell>
          <cell r="Q37">
            <v>351</v>
          </cell>
        </row>
        <row r="38">
          <cell r="H38">
            <v>1019</v>
          </cell>
          <cell r="K38">
            <v>1347</v>
          </cell>
          <cell r="N38">
            <v>890</v>
          </cell>
        </row>
        <row r="41">
          <cell r="E41">
            <v>773</v>
          </cell>
          <cell r="H41">
            <v>9710</v>
          </cell>
          <cell r="K41">
            <v>22662</v>
          </cell>
          <cell r="N41">
            <v>13205</v>
          </cell>
          <cell r="Q41">
            <v>7035</v>
          </cell>
          <cell r="T41">
            <v>1900</v>
          </cell>
          <cell r="W41">
            <v>3232</v>
          </cell>
        </row>
        <row r="44">
          <cell r="H44">
            <v>316</v>
          </cell>
          <cell r="K44">
            <v>100</v>
          </cell>
          <cell r="Q44">
            <v>50</v>
          </cell>
          <cell r="W44">
            <v>25</v>
          </cell>
        </row>
        <row r="46">
          <cell r="N46">
            <v>545</v>
          </cell>
        </row>
        <row r="47">
          <cell r="E47">
            <v>30</v>
          </cell>
          <cell r="H47">
            <v>240</v>
          </cell>
          <cell r="K47">
            <v>780</v>
          </cell>
          <cell r="N47">
            <v>340</v>
          </cell>
          <cell r="Q47">
            <v>210</v>
          </cell>
          <cell r="T47">
            <v>60</v>
          </cell>
          <cell r="W47">
            <v>90</v>
          </cell>
        </row>
        <row r="49">
          <cell r="H49">
            <v>94</v>
          </cell>
          <cell r="K49">
            <v>47</v>
          </cell>
          <cell r="N49">
            <v>152</v>
          </cell>
          <cell r="Q49">
            <v>235</v>
          </cell>
          <cell r="W49">
            <v>6</v>
          </cell>
        </row>
        <row r="53">
          <cell r="E53">
            <v>54</v>
          </cell>
          <cell r="H53">
            <v>171</v>
          </cell>
          <cell r="K53">
            <v>581</v>
          </cell>
          <cell r="N53">
            <v>673</v>
          </cell>
          <cell r="Q53">
            <v>417</v>
          </cell>
          <cell r="T53">
            <v>86</v>
          </cell>
          <cell r="W53">
            <v>8</v>
          </cell>
        </row>
        <row r="57">
          <cell r="H57">
            <v>150</v>
          </cell>
          <cell r="K57">
            <v>100</v>
          </cell>
          <cell r="N57">
            <v>150</v>
          </cell>
          <cell r="Q57">
            <v>64</v>
          </cell>
          <cell r="T57">
            <v>213</v>
          </cell>
        </row>
        <row r="58">
          <cell r="H58">
            <v>25</v>
          </cell>
          <cell r="K58">
            <v>15</v>
          </cell>
          <cell r="N58">
            <v>25</v>
          </cell>
          <cell r="Q58">
            <v>10</v>
          </cell>
        </row>
        <row r="62">
          <cell r="E62">
            <v>224</v>
          </cell>
          <cell r="H62">
            <v>2899</v>
          </cell>
          <cell r="K62">
            <v>6279</v>
          </cell>
          <cell r="N62">
            <v>3964</v>
          </cell>
          <cell r="Q62">
            <v>1984</v>
          </cell>
          <cell r="T62">
            <v>568</v>
          </cell>
          <cell r="W62">
            <v>882</v>
          </cell>
        </row>
        <row r="63">
          <cell r="E63">
            <v>32</v>
          </cell>
          <cell r="H63">
            <v>253</v>
          </cell>
          <cell r="K63">
            <v>917</v>
          </cell>
          <cell r="N63">
            <v>348</v>
          </cell>
          <cell r="Q63">
            <v>221</v>
          </cell>
          <cell r="T63">
            <v>63</v>
          </cell>
          <cell r="W63">
            <v>95</v>
          </cell>
        </row>
        <row r="64">
          <cell r="E64">
            <v>5</v>
          </cell>
          <cell r="H64">
            <v>48</v>
          </cell>
          <cell r="K64">
            <v>135</v>
          </cell>
          <cell r="N64">
            <v>65</v>
          </cell>
          <cell r="Q64">
            <v>38</v>
          </cell>
          <cell r="T64">
            <v>10</v>
          </cell>
          <cell r="W64">
            <v>15</v>
          </cell>
        </row>
        <row r="66">
          <cell r="E66">
            <v>5</v>
          </cell>
          <cell r="H66">
            <v>47</v>
          </cell>
          <cell r="K66">
            <v>142</v>
          </cell>
          <cell r="N66">
            <v>65</v>
          </cell>
          <cell r="Q66">
            <v>39</v>
          </cell>
          <cell r="T66">
            <v>11</v>
          </cell>
          <cell r="W66">
            <v>16</v>
          </cell>
        </row>
        <row r="67">
          <cell r="E67">
            <v>10</v>
          </cell>
          <cell r="H67">
            <v>41</v>
          </cell>
          <cell r="N67">
            <v>173</v>
          </cell>
          <cell r="W67">
            <v>30</v>
          </cell>
        </row>
        <row r="68">
          <cell r="E68">
            <v>259</v>
          </cell>
          <cell r="K68">
            <v>901</v>
          </cell>
          <cell r="N68">
            <v>239</v>
          </cell>
          <cell r="Q68">
            <v>1344</v>
          </cell>
          <cell r="T68">
            <v>1359</v>
          </cell>
          <cell r="W68">
            <v>75</v>
          </cell>
          <cell r="Z68">
            <v>5</v>
          </cell>
        </row>
        <row r="71">
          <cell r="N71">
            <v>300</v>
          </cell>
        </row>
        <row r="72">
          <cell r="E72">
            <v>25</v>
          </cell>
          <cell r="H72">
            <v>267</v>
          </cell>
          <cell r="K72">
            <v>87</v>
          </cell>
          <cell r="N72">
            <v>175</v>
          </cell>
          <cell r="Q72">
            <v>87</v>
          </cell>
          <cell r="T72">
            <v>12</v>
          </cell>
          <cell r="W72">
            <v>50</v>
          </cell>
          <cell r="Z72">
            <v>24</v>
          </cell>
        </row>
        <row r="74">
          <cell r="E74">
            <v>268</v>
          </cell>
          <cell r="H74">
            <v>430</v>
          </cell>
          <cell r="K74">
            <v>563</v>
          </cell>
          <cell r="N74">
            <v>430</v>
          </cell>
          <cell r="Q74">
            <v>563</v>
          </cell>
          <cell r="W74">
            <v>76</v>
          </cell>
        </row>
        <row r="75">
          <cell r="E75">
            <v>120</v>
          </cell>
          <cell r="N75">
            <v>105</v>
          </cell>
          <cell r="Z75">
            <v>2300</v>
          </cell>
        </row>
        <row r="77">
          <cell r="E77">
            <v>40</v>
          </cell>
          <cell r="H77">
            <v>200</v>
          </cell>
          <cell r="K77">
            <v>200</v>
          </cell>
          <cell r="Q77">
            <v>400</v>
          </cell>
          <cell r="T77">
            <v>1000</v>
          </cell>
        </row>
        <row r="78">
          <cell r="H78">
            <v>35</v>
          </cell>
          <cell r="K78">
            <v>16</v>
          </cell>
          <cell r="Q78">
            <v>2</v>
          </cell>
        </row>
        <row r="80">
          <cell r="H80">
            <v>35</v>
          </cell>
          <cell r="K80">
            <v>16</v>
          </cell>
          <cell r="Q80">
            <v>2</v>
          </cell>
        </row>
        <row r="81">
          <cell r="H81">
            <v>800</v>
          </cell>
          <cell r="N81">
            <v>980</v>
          </cell>
          <cell r="Q81">
            <v>63</v>
          </cell>
        </row>
        <row r="82">
          <cell r="E82">
            <v>380</v>
          </cell>
          <cell r="H82">
            <v>1301</v>
          </cell>
          <cell r="K82">
            <v>757</v>
          </cell>
          <cell r="N82">
            <v>636</v>
          </cell>
          <cell r="Q82">
            <v>650</v>
          </cell>
          <cell r="T82">
            <v>30</v>
          </cell>
          <cell r="W82">
            <v>70</v>
          </cell>
        </row>
        <row r="84">
          <cell r="E84">
            <v>15</v>
          </cell>
          <cell r="H84">
            <v>194</v>
          </cell>
          <cell r="K84">
            <v>60</v>
          </cell>
          <cell r="N84">
            <v>280</v>
          </cell>
          <cell r="Q84">
            <v>70</v>
          </cell>
          <cell r="W84">
            <v>15</v>
          </cell>
        </row>
        <row r="87">
          <cell r="E87">
            <v>289</v>
          </cell>
          <cell r="H87">
            <v>764</v>
          </cell>
          <cell r="K87">
            <v>675</v>
          </cell>
          <cell r="N87">
            <v>746</v>
          </cell>
          <cell r="Q87">
            <v>822</v>
          </cell>
          <cell r="T87">
            <v>611</v>
          </cell>
          <cell r="W87">
            <v>69</v>
          </cell>
          <cell r="Z87">
            <v>629</v>
          </cell>
        </row>
        <row r="91">
          <cell r="E91">
            <v>20</v>
          </cell>
          <cell r="K91">
            <v>70</v>
          </cell>
          <cell r="Q91">
            <v>200</v>
          </cell>
          <cell r="T91">
            <v>320</v>
          </cell>
        </row>
        <row r="96">
          <cell r="K96">
            <v>46</v>
          </cell>
        </row>
        <row r="101">
          <cell r="H101">
            <v>325</v>
          </cell>
        </row>
        <row r="102">
          <cell r="H102">
            <v>1591</v>
          </cell>
        </row>
        <row r="105">
          <cell r="H105">
            <v>90</v>
          </cell>
        </row>
      </sheetData>
      <sheetData sheetId="4">
        <row r="28">
          <cell r="E28">
            <v>571</v>
          </cell>
        </row>
        <row r="30">
          <cell r="E30">
            <v>27883</v>
          </cell>
          <cell r="H30">
            <v>50510</v>
          </cell>
          <cell r="K30">
            <v>25395</v>
          </cell>
          <cell r="N30">
            <v>50732</v>
          </cell>
          <cell r="Q30">
            <v>5358</v>
          </cell>
        </row>
        <row r="31">
          <cell r="E31">
            <v>849</v>
          </cell>
        </row>
        <row r="33">
          <cell r="E33">
            <v>2376</v>
          </cell>
          <cell r="H33">
            <v>3497</v>
          </cell>
          <cell r="Q33">
            <v>2299</v>
          </cell>
        </row>
        <row r="34">
          <cell r="E34">
            <v>1189</v>
          </cell>
          <cell r="K34">
            <v>3192</v>
          </cell>
          <cell r="Q34">
            <v>1149</v>
          </cell>
        </row>
        <row r="35">
          <cell r="E35">
            <v>2376</v>
          </cell>
          <cell r="Q35">
            <v>2299</v>
          </cell>
        </row>
        <row r="38">
          <cell r="E38">
            <v>17891</v>
          </cell>
          <cell r="H38">
            <v>32257</v>
          </cell>
          <cell r="K38">
            <v>18697</v>
          </cell>
          <cell r="N38">
            <v>29871</v>
          </cell>
          <cell r="Q38">
            <v>5646</v>
          </cell>
        </row>
        <row r="41">
          <cell r="E41">
            <v>302</v>
          </cell>
          <cell r="H41">
            <v>665</v>
          </cell>
          <cell r="K41">
            <v>1103</v>
          </cell>
          <cell r="N41">
            <v>837</v>
          </cell>
          <cell r="Q41">
            <v>91</v>
          </cell>
        </row>
        <row r="43">
          <cell r="E43">
            <v>1772</v>
          </cell>
          <cell r="K43">
            <v>1771</v>
          </cell>
        </row>
        <row r="44">
          <cell r="E44">
            <v>420</v>
          </cell>
          <cell r="H44">
            <v>792</v>
          </cell>
          <cell r="K44">
            <v>415</v>
          </cell>
          <cell r="N44">
            <v>720</v>
          </cell>
          <cell r="Q44">
            <v>108</v>
          </cell>
        </row>
        <row r="46">
          <cell r="E46">
            <v>142</v>
          </cell>
          <cell r="H46">
            <v>320</v>
          </cell>
          <cell r="K46">
            <v>114</v>
          </cell>
          <cell r="N46">
            <v>286</v>
          </cell>
          <cell r="Q46">
            <v>36</v>
          </cell>
        </row>
        <row r="50">
          <cell r="E50">
            <v>500</v>
          </cell>
          <cell r="H50">
            <v>352</v>
          </cell>
          <cell r="K50">
            <v>138</v>
          </cell>
          <cell r="N50">
            <v>472</v>
          </cell>
          <cell r="Q50">
            <v>202</v>
          </cell>
        </row>
        <row r="54">
          <cell r="H54">
            <v>112</v>
          </cell>
          <cell r="N54">
            <v>441</v>
          </cell>
        </row>
        <row r="55">
          <cell r="E55">
            <v>10</v>
          </cell>
          <cell r="H55">
            <v>30</v>
          </cell>
          <cell r="Q55">
            <v>200</v>
          </cell>
        </row>
        <row r="59">
          <cell r="E59">
            <v>5517</v>
          </cell>
          <cell r="H59">
            <v>9107</v>
          </cell>
          <cell r="K59">
            <v>5860</v>
          </cell>
          <cell r="N59">
            <v>8526</v>
          </cell>
          <cell r="Q59">
            <v>1604</v>
          </cell>
        </row>
        <row r="60">
          <cell r="E60">
            <v>317</v>
          </cell>
          <cell r="H60">
            <v>645</v>
          </cell>
          <cell r="K60">
            <v>232</v>
          </cell>
          <cell r="N60">
            <v>586</v>
          </cell>
          <cell r="Q60">
            <v>88</v>
          </cell>
        </row>
        <row r="61">
          <cell r="E61">
            <v>72</v>
          </cell>
          <cell r="H61">
            <v>141</v>
          </cell>
          <cell r="K61">
            <v>69</v>
          </cell>
          <cell r="N61">
            <v>120</v>
          </cell>
          <cell r="Q61">
            <v>82</v>
          </cell>
        </row>
        <row r="63">
          <cell r="E63">
            <v>75</v>
          </cell>
          <cell r="H63">
            <v>147</v>
          </cell>
          <cell r="K63">
            <v>74</v>
          </cell>
          <cell r="N63">
            <v>129</v>
          </cell>
          <cell r="Q63">
            <v>55</v>
          </cell>
        </row>
        <row r="64">
          <cell r="E64">
            <v>160</v>
          </cell>
          <cell r="H64">
            <v>631</v>
          </cell>
          <cell r="Q64">
            <v>292</v>
          </cell>
        </row>
        <row r="65">
          <cell r="E65">
            <v>275</v>
          </cell>
          <cell r="H65">
            <v>736</v>
          </cell>
          <cell r="K65">
            <v>15</v>
          </cell>
          <cell r="Q65">
            <v>240</v>
          </cell>
        </row>
        <row r="68">
          <cell r="Q68">
            <v>180</v>
          </cell>
        </row>
        <row r="69">
          <cell r="E69">
            <v>200</v>
          </cell>
          <cell r="H69">
            <v>150</v>
          </cell>
          <cell r="K69">
            <v>40</v>
          </cell>
          <cell r="N69">
            <v>40</v>
          </cell>
          <cell r="Q69">
            <v>105</v>
          </cell>
        </row>
        <row r="71">
          <cell r="E71">
            <v>864</v>
          </cell>
          <cell r="H71">
            <v>2300</v>
          </cell>
        </row>
        <row r="72">
          <cell r="E72">
            <v>3083</v>
          </cell>
        </row>
        <row r="74">
          <cell r="E74">
            <v>123</v>
          </cell>
          <cell r="H74">
            <v>2002</v>
          </cell>
          <cell r="Q74">
            <v>0</v>
          </cell>
        </row>
        <row r="78">
          <cell r="E78">
            <v>495</v>
          </cell>
          <cell r="H78">
            <v>635</v>
          </cell>
          <cell r="N78">
            <v>423</v>
          </cell>
          <cell r="Q78">
            <v>250</v>
          </cell>
        </row>
        <row r="79">
          <cell r="E79">
            <v>110</v>
          </cell>
          <cell r="H79">
            <v>175</v>
          </cell>
          <cell r="K79">
            <v>38</v>
          </cell>
          <cell r="N79">
            <v>30</v>
          </cell>
          <cell r="Q79">
            <v>1099</v>
          </cell>
        </row>
        <row r="81">
          <cell r="E81">
            <v>50</v>
          </cell>
          <cell r="H81">
            <v>50</v>
          </cell>
          <cell r="Q81">
            <v>50</v>
          </cell>
        </row>
        <row r="84">
          <cell r="E84">
            <v>1445</v>
          </cell>
          <cell r="H84">
            <v>1731</v>
          </cell>
          <cell r="K84">
            <v>21</v>
          </cell>
          <cell r="N84">
            <v>144</v>
          </cell>
          <cell r="Q84">
            <v>585</v>
          </cell>
        </row>
        <row r="88">
          <cell r="E88">
            <v>1</v>
          </cell>
          <cell r="Q88">
            <v>1</v>
          </cell>
        </row>
        <row r="91">
          <cell r="N91">
            <v>8107</v>
          </cell>
        </row>
        <row r="92">
          <cell r="N92">
            <v>8107</v>
          </cell>
        </row>
        <row r="99">
          <cell r="Q99">
            <v>150</v>
          </cell>
        </row>
        <row r="100">
          <cell r="H100">
            <v>836</v>
          </cell>
        </row>
        <row r="103">
          <cell r="H103">
            <v>193</v>
          </cell>
          <cell r="Q103">
            <v>41</v>
          </cell>
        </row>
      </sheetData>
      <sheetData sheetId="5">
        <row r="3">
          <cell r="D3">
            <v>10913600</v>
          </cell>
          <cell r="G3">
            <v>22114400</v>
          </cell>
          <cell r="J3">
            <v>11200800</v>
          </cell>
          <cell r="M3">
            <v>22688800</v>
          </cell>
          <cell r="P3">
            <v>2297600</v>
          </cell>
        </row>
        <row r="4">
          <cell r="D4">
            <v>5313200</v>
          </cell>
          <cell r="G4">
            <v>0</v>
          </cell>
          <cell r="J4">
            <v>6174800</v>
          </cell>
          <cell r="M4">
            <v>11057200</v>
          </cell>
          <cell r="P4">
            <v>1148800</v>
          </cell>
        </row>
        <row r="5">
          <cell r="D5">
            <v>16226800</v>
          </cell>
          <cell r="G5">
            <v>22114400</v>
          </cell>
          <cell r="J5">
            <v>17375600</v>
          </cell>
          <cell r="M5">
            <v>33746000</v>
          </cell>
          <cell r="P5">
            <v>3446400</v>
          </cell>
        </row>
        <row r="6">
          <cell r="D6">
            <v>129500</v>
          </cell>
          <cell r="G6">
            <v>276500</v>
          </cell>
          <cell r="J6">
            <v>150500</v>
          </cell>
          <cell r="M6">
            <v>269500</v>
          </cell>
          <cell r="P6">
            <v>28000</v>
          </cell>
        </row>
        <row r="7">
          <cell r="D7">
            <v>384000</v>
          </cell>
          <cell r="G7">
            <v>384000</v>
          </cell>
          <cell r="J7">
            <v>384000</v>
          </cell>
          <cell r="M7">
            <v>384000</v>
          </cell>
          <cell r="P7">
            <v>384000</v>
          </cell>
        </row>
        <row r="8">
          <cell r="D8">
            <v>2400000</v>
          </cell>
          <cell r="G8">
            <v>6240000</v>
          </cell>
          <cell r="J8">
            <v>2400000</v>
          </cell>
          <cell r="M8">
            <v>6000000</v>
          </cell>
          <cell r="P8">
            <v>960000</v>
          </cell>
        </row>
        <row r="9">
          <cell r="D9">
            <v>1200000</v>
          </cell>
          <cell r="G9">
            <v>3120000</v>
          </cell>
          <cell r="J9">
            <v>1200000</v>
          </cell>
          <cell r="M9">
            <v>3000000</v>
          </cell>
          <cell r="P9">
            <v>480000</v>
          </cell>
        </row>
        <row r="10">
          <cell r="D10">
            <v>3600000</v>
          </cell>
          <cell r="G10">
            <v>9360000</v>
          </cell>
          <cell r="J10">
            <v>3600000</v>
          </cell>
          <cell r="M10">
            <v>9000000</v>
          </cell>
          <cell r="P10">
            <v>1440000</v>
          </cell>
        </row>
        <row r="11">
          <cell r="D11">
            <v>2346666.9966666666</v>
          </cell>
          <cell r="G11">
            <v>4640000</v>
          </cell>
          <cell r="J11">
            <v>2453333.0033333329</v>
          </cell>
          <cell r="M11">
            <v>4853333.0033333329</v>
          </cell>
        </row>
        <row r="12">
          <cell r="D12">
            <v>1173333.3333333333</v>
          </cell>
          <cell r="G12">
            <v>2346666.6666666665</v>
          </cell>
          <cell r="J12">
            <v>1333333.3333333333</v>
          </cell>
          <cell r="M12">
            <v>2426666.6666666665</v>
          </cell>
        </row>
        <row r="13">
          <cell r="D13">
            <v>3520000.33</v>
          </cell>
          <cell r="G13">
            <v>6986666.666666666</v>
          </cell>
          <cell r="J13">
            <v>3786666.336666666</v>
          </cell>
          <cell r="M13">
            <v>7279999.6699999999</v>
          </cell>
        </row>
        <row r="14">
          <cell r="D14">
            <v>3886228</v>
          </cell>
        </row>
        <row r="16">
          <cell r="D16">
            <v>136398</v>
          </cell>
          <cell r="G16">
            <v>43815</v>
          </cell>
          <cell r="J16">
            <v>98171</v>
          </cell>
          <cell r="M16">
            <v>53086</v>
          </cell>
        </row>
      </sheetData>
      <sheetData sheetId="6">
        <row r="3">
          <cell r="D3">
            <v>15000000</v>
          </cell>
        </row>
        <row r="4">
          <cell r="D4">
            <v>9900000</v>
          </cell>
        </row>
        <row r="5">
          <cell r="D5">
            <v>996480</v>
          </cell>
        </row>
        <row r="6">
          <cell r="D6">
            <v>20358000</v>
          </cell>
        </row>
        <row r="7">
          <cell r="D7">
            <v>1144500</v>
          </cell>
        </row>
        <row r="8">
          <cell r="D8">
            <v>2500000</v>
          </cell>
        </row>
        <row r="9">
          <cell r="D9">
            <v>1743300</v>
          </cell>
        </row>
        <row r="10">
          <cell r="D10">
            <v>8940000</v>
          </cell>
        </row>
        <row r="13">
          <cell r="D13">
            <v>2000000</v>
          </cell>
        </row>
        <row r="16">
          <cell r="D16">
            <v>4128</v>
          </cell>
        </row>
        <row r="17">
          <cell r="D17">
            <v>177546</v>
          </cell>
        </row>
        <row r="18">
          <cell r="D18">
            <v>473010</v>
          </cell>
        </row>
        <row r="19">
          <cell r="D19">
            <v>326327</v>
          </cell>
        </row>
        <row r="20">
          <cell r="D20">
            <v>171133</v>
          </cell>
        </row>
        <row r="21">
          <cell r="D21">
            <v>72136</v>
          </cell>
        </row>
        <row r="24">
          <cell r="D24">
            <v>76174</v>
          </cell>
        </row>
        <row r="25">
          <cell r="D25">
            <v>332134</v>
          </cell>
        </row>
        <row r="26">
          <cell r="D26">
            <v>1127209</v>
          </cell>
        </row>
        <row r="27">
          <cell r="D27">
            <v>1878624</v>
          </cell>
        </row>
        <row r="28">
          <cell r="D28">
            <v>1425092</v>
          </cell>
        </row>
        <row r="29">
          <cell r="D29">
            <v>729151</v>
          </cell>
        </row>
        <row r="30">
          <cell r="D30">
            <v>152168</v>
          </cell>
        </row>
      </sheetData>
      <sheetData sheetId="7">
        <row r="3">
          <cell r="O3">
            <v>18835</v>
          </cell>
        </row>
        <row r="4">
          <cell r="O4">
            <v>9227</v>
          </cell>
        </row>
        <row r="5">
          <cell r="O5">
            <v>4806</v>
          </cell>
        </row>
        <row r="6">
          <cell r="O6">
            <v>2625</v>
          </cell>
        </row>
        <row r="7">
          <cell r="O7">
            <v>13107</v>
          </cell>
        </row>
        <row r="8">
          <cell r="O8">
            <v>7814</v>
          </cell>
        </row>
        <row r="10">
          <cell r="O10">
            <v>11019</v>
          </cell>
        </row>
        <row r="11">
          <cell r="O11">
            <v>4459</v>
          </cell>
        </row>
        <row r="13">
          <cell r="O13">
            <v>2000</v>
          </cell>
        </row>
        <row r="14">
          <cell r="O14">
            <v>227405</v>
          </cell>
        </row>
        <row r="19">
          <cell r="O19">
            <v>6789</v>
          </cell>
        </row>
        <row r="20">
          <cell r="O20">
            <v>5339</v>
          </cell>
        </row>
        <row r="21">
          <cell r="O21">
            <v>46</v>
          </cell>
        </row>
        <row r="22">
          <cell r="O22">
            <v>462</v>
          </cell>
        </row>
        <row r="23">
          <cell r="O23">
            <v>316</v>
          </cell>
        </row>
        <row r="24">
          <cell r="O24">
            <v>2682</v>
          </cell>
        </row>
        <row r="25">
          <cell r="O25">
            <v>1134</v>
          </cell>
        </row>
        <row r="26">
          <cell r="O26">
            <v>2623</v>
          </cell>
        </row>
        <row r="27">
          <cell r="O27">
            <v>693</v>
          </cell>
        </row>
        <row r="28">
          <cell r="O28">
            <v>13295</v>
          </cell>
        </row>
        <row r="31">
          <cell r="O31">
            <v>1466</v>
          </cell>
        </row>
        <row r="33">
          <cell r="O33">
            <v>8107</v>
          </cell>
        </row>
      </sheetData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/>
      <sheetData sheetId="1">
        <row r="10">
          <cell r="P10">
            <v>2000</v>
          </cell>
        </row>
      </sheetData>
      <sheetData sheetId="2">
        <row r="7">
          <cell r="D7">
            <v>1147</v>
          </cell>
        </row>
        <row r="61">
          <cell r="D61">
            <v>159487</v>
          </cell>
        </row>
        <row r="62">
          <cell r="D62">
            <v>60582</v>
          </cell>
        </row>
      </sheetData>
      <sheetData sheetId="3">
        <row r="13">
          <cell r="C13">
            <v>600</v>
          </cell>
        </row>
        <row r="30">
          <cell r="C30">
            <v>1145</v>
          </cell>
          <cell r="F30">
            <v>11900</v>
          </cell>
          <cell r="I30">
            <v>20358</v>
          </cell>
          <cell r="L30">
            <v>15000</v>
          </cell>
          <cell r="O30">
            <v>8940</v>
          </cell>
          <cell r="R30">
            <v>2500</v>
          </cell>
          <cell r="U30">
            <v>1743</v>
          </cell>
          <cell r="X30">
            <v>996</v>
          </cell>
        </row>
      </sheetData>
      <sheetData sheetId="4">
        <row r="30">
          <cell r="C30">
            <v>27747</v>
          </cell>
          <cell r="F30">
            <v>50466</v>
          </cell>
          <cell r="I30">
            <v>25297</v>
          </cell>
          <cell r="L30">
            <v>50679</v>
          </cell>
          <cell r="O30">
            <v>5298</v>
          </cell>
        </row>
      </sheetData>
      <sheetData sheetId="5">
        <row r="32">
          <cell r="C32">
            <v>10913600</v>
          </cell>
        </row>
      </sheetData>
      <sheetData sheetId="6"/>
      <sheetData sheetId="7">
        <row r="3">
          <cell r="O3">
            <v>18835</v>
          </cell>
        </row>
        <row r="21">
          <cell r="O21">
            <v>0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1.SZ.TÁBL. TÁRSULÁS KON. MÉRLEG"/>
      <sheetName val="1.1.SZ.TÁBL. BEV - KIAD"/>
      <sheetName val="2.SZ.TÁBL. BEVÉTELEK"/>
      <sheetName val="3.SZ.TÁBL. SEGÍTŐ SZOLGÁLAT"/>
      <sheetName val="4.SZ.TÁBL. ÓVODA"/>
      <sheetName val="5.SZ.TÁBL. ÓVODAI NORMATÍVA"/>
      <sheetName val="6.SZ.TÁBL. SZOCIÁLIS NORMATÍVA"/>
      <sheetName val="7.SZ.TÁBL. PÉNZE. ÁTAD - ÁTVÉT"/>
      <sheetName val="8.SZ.TÁBL. ELŐIRÁNYZAT FELHASZN"/>
      <sheetName val="9.SZ.TÁBL. LÉTSZÁMADATOK"/>
    </sheetNames>
    <sheetDataSet>
      <sheetData sheetId="0" refreshError="1"/>
      <sheetData sheetId="1" refreshError="1"/>
      <sheetData sheetId="2" refreshError="1"/>
      <sheetData sheetId="3">
        <row r="13">
          <cell r="E13">
            <v>600</v>
          </cell>
          <cell r="H13">
            <v>0</v>
          </cell>
          <cell r="W13">
            <v>0</v>
          </cell>
          <cell r="Z13">
            <v>0</v>
          </cell>
        </row>
        <row r="14">
          <cell r="E14">
            <v>0</v>
          </cell>
          <cell r="N14">
            <v>0</v>
          </cell>
          <cell r="T14">
            <v>0</v>
          </cell>
          <cell r="W14">
            <v>0</v>
          </cell>
          <cell r="Z14">
            <v>0</v>
          </cell>
        </row>
        <row r="15">
          <cell r="E15">
            <v>0</v>
          </cell>
          <cell r="H15">
            <v>0</v>
          </cell>
          <cell r="K15">
            <v>0</v>
          </cell>
          <cell r="N15">
            <v>0</v>
          </cell>
          <cell r="Q15">
            <v>0</v>
          </cell>
          <cell r="T15">
            <v>0</v>
          </cell>
          <cell r="W15">
            <v>0</v>
          </cell>
          <cell r="Z15">
            <v>0</v>
          </cell>
        </row>
        <row r="16">
          <cell r="H16">
            <v>0</v>
          </cell>
          <cell r="N16">
            <v>0</v>
          </cell>
          <cell r="T16">
            <v>0</v>
          </cell>
        </row>
        <row r="17">
          <cell r="E17">
            <v>0</v>
          </cell>
          <cell r="H17">
            <v>0</v>
          </cell>
          <cell r="K17">
            <v>0</v>
          </cell>
          <cell r="N17">
            <v>0</v>
          </cell>
          <cell r="Q17">
            <v>0</v>
          </cell>
          <cell r="T17">
            <v>0</v>
          </cell>
          <cell r="W17">
            <v>0</v>
          </cell>
          <cell r="Z17">
            <v>0</v>
          </cell>
        </row>
        <row r="18">
          <cell r="E18">
            <v>0</v>
          </cell>
          <cell r="H18">
            <v>0</v>
          </cell>
          <cell r="K18">
            <v>0</v>
          </cell>
          <cell r="N18">
            <v>0</v>
          </cell>
          <cell r="Q18">
            <v>0</v>
          </cell>
          <cell r="T18">
            <v>0</v>
          </cell>
          <cell r="W18">
            <v>0</v>
          </cell>
          <cell r="Z18">
            <v>0</v>
          </cell>
        </row>
        <row r="19">
          <cell r="E19">
            <v>0</v>
          </cell>
          <cell r="H19">
            <v>0</v>
          </cell>
          <cell r="K19">
            <v>0</v>
          </cell>
          <cell r="N19">
            <v>0</v>
          </cell>
          <cell r="Q19">
            <v>0</v>
          </cell>
          <cell r="T19">
            <v>0</v>
          </cell>
          <cell r="W19">
            <v>0</v>
          </cell>
          <cell r="Z19">
            <v>0</v>
          </cell>
        </row>
        <row r="20">
          <cell r="E20">
            <v>0</v>
          </cell>
          <cell r="H20">
            <v>0</v>
          </cell>
          <cell r="K20">
            <v>0</v>
          </cell>
          <cell r="N20">
            <v>0</v>
          </cell>
          <cell r="Q20">
            <v>0</v>
          </cell>
          <cell r="T20">
            <v>0</v>
          </cell>
          <cell r="W20">
            <v>0</v>
          </cell>
          <cell r="Z20">
            <v>0</v>
          </cell>
        </row>
        <row r="28">
          <cell r="W28">
            <v>0</v>
          </cell>
          <cell r="Z28">
            <v>0</v>
          </cell>
        </row>
        <row r="32">
          <cell r="W32">
            <v>0</v>
          </cell>
          <cell r="Z32">
            <v>0</v>
          </cell>
        </row>
        <row r="33">
          <cell r="T33">
            <v>0</v>
          </cell>
          <cell r="W33">
            <v>0</v>
          </cell>
          <cell r="Z33">
            <v>0</v>
          </cell>
        </row>
        <row r="34">
          <cell r="E34">
            <v>50</v>
          </cell>
          <cell r="T34">
            <v>0</v>
          </cell>
          <cell r="W34">
            <v>0</v>
          </cell>
          <cell r="Z34">
            <v>0</v>
          </cell>
        </row>
        <row r="35">
          <cell r="T35">
            <v>0</v>
          </cell>
          <cell r="W35">
            <v>0</v>
          </cell>
        </row>
        <row r="36">
          <cell r="T36">
            <v>0</v>
          </cell>
          <cell r="W36">
            <v>0</v>
          </cell>
          <cell r="Z36">
            <v>0</v>
          </cell>
        </row>
        <row r="37">
          <cell r="E37">
            <v>0</v>
          </cell>
          <cell r="T37">
            <v>0</v>
          </cell>
          <cell r="W37">
            <v>0</v>
          </cell>
          <cell r="Z37">
            <v>0</v>
          </cell>
        </row>
        <row r="38">
          <cell r="E38">
            <v>0</v>
          </cell>
          <cell r="Q38">
            <v>0</v>
          </cell>
          <cell r="T38">
            <v>0</v>
          </cell>
          <cell r="W38">
            <v>0</v>
          </cell>
          <cell r="Z38">
            <v>0</v>
          </cell>
        </row>
        <row r="41">
          <cell r="Z41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  <cell r="T42">
            <v>0</v>
          </cell>
          <cell r="W42">
            <v>0</v>
          </cell>
          <cell r="Z42">
            <v>0</v>
          </cell>
        </row>
        <row r="43">
          <cell r="E43">
            <v>0</v>
          </cell>
          <cell r="H43">
            <v>0</v>
          </cell>
          <cell r="K43">
            <v>0</v>
          </cell>
          <cell r="N43">
            <v>0</v>
          </cell>
          <cell r="Q43">
            <v>0</v>
          </cell>
          <cell r="T43">
            <v>0</v>
          </cell>
          <cell r="W43">
            <v>0</v>
          </cell>
          <cell r="Z43">
            <v>0</v>
          </cell>
        </row>
        <row r="44">
          <cell r="E44">
            <v>0</v>
          </cell>
          <cell r="N44">
            <v>0</v>
          </cell>
          <cell r="T44">
            <v>0</v>
          </cell>
          <cell r="Z44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  <cell r="T45">
            <v>0</v>
          </cell>
          <cell r="W45">
            <v>0</v>
          </cell>
          <cell r="Z45">
            <v>0</v>
          </cell>
        </row>
        <row r="46">
          <cell r="E46">
            <v>0</v>
          </cell>
          <cell r="H46">
            <v>0</v>
          </cell>
          <cell r="K46">
            <v>0</v>
          </cell>
          <cell r="Q46">
            <v>0</v>
          </cell>
          <cell r="T46">
            <v>0</v>
          </cell>
          <cell r="W46">
            <v>0</v>
          </cell>
          <cell r="Z46">
            <v>0</v>
          </cell>
        </row>
        <row r="47">
          <cell r="Z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  <cell r="T48">
            <v>0</v>
          </cell>
          <cell r="W48">
            <v>0</v>
          </cell>
          <cell r="Z48">
            <v>0</v>
          </cell>
        </row>
        <row r="49">
          <cell r="E49">
            <v>0</v>
          </cell>
          <cell r="T49">
            <v>0</v>
          </cell>
          <cell r="Z49">
            <v>0</v>
          </cell>
        </row>
        <row r="50">
          <cell r="E50">
            <v>0</v>
          </cell>
          <cell r="H50">
            <v>0</v>
          </cell>
          <cell r="K50">
            <v>0</v>
          </cell>
          <cell r="N50">
            <v>0</v>
          </cell>
          <cell r="Q50">
            <v>0</v>
          </cell>
          <cell r="T50">
            <v>0</v>
          </cell>
          <cell r="W50">
            <v>0</v>
          </cell>
          <cell r="Z50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  <cell r="T51">
            <v>0</v>
          </cell>
          <cell r="W51">
            <v>0</v>
          </cell>
          <cell r="Z51">
            <v>0</v>
          </cell>
        </row>
        <row r="52">
          <cell r="E52">
            <v>0</v>
          </cell>
          <cell r="H52">
            <v>0</v>
          </cell>
          <cell r="K52">
            <v>0</v>
          </cell>
          <cell r="N52">
            <v>0</v>
          </cell>
          <cell r="Q52">
            <v>0</v>
          </cell>
          <cell r="T52">
            <v>0</v>
          </cell>
          <cell r="W52">
            <v>0</v>
          </cell>
          <cell r="Z52">
            <v>0</v>
          </cell>
        </row>
        <row r="53">
          <cell r="Z53">
            <v>0</v>
          </cell>
        </row>
        <row r="54">
          <cell r="E54">
            <v>0</v>
          </cell>
          <cell r="H54">
            <v>0</v>
          </cell>
          <cell r="K54">
            <v>0</v>
          </cell>
          <cell r="N54">
            <v>0</v>
          </cell>
          <cell r="Q54">
            <v>0</v>
          </cell>
          <cell r="T54">
            <v>0</v>
          </cell>
          <cell r="W54">
            <v>0</v>
          </cell>
          <cell r="Z54">
            <v>0</v>
          </cell>
        </row>
        <row r="56">
          <cell r="E56">
            <v>0</v>
          </cell>
          <cell r="H56">
            <v>0</v>
          </cell>
          <cell r="K56">
            <v>0</v>
          </cell>
          <cell r="N56">
            <v>0</v>
          </cell>
          <cell r="Q56">
            <v>0</v>
          </cell>
          <cell r="T56">
            <v>0</v>
          </cell>
          <cell r="W56">
            <v>0</v>
          </cell>
          <cell r="Z56">
            <v>0</v>
          </cell>
        </row>
        <row r="57">
          <cell r="E57">
            <v>0</v>
          </cell>
          <cell r="W57">
            <v>0</v>
          </cell>
          <cell r="Z57">
            <v>0</v>
          </cell>
        </row>
        <row r="58">
          <cell r="E58">
            <v>0</v>
          </cell>
          <cell r="T58">
            <v>0</v>
          </cell>
          <cell r="W58">
            <v>0</v>
          </cell>
          <cell r="Z58">
            <v>0</v>
          </cell>
        </row>
        <row r="62">
          <cell r="Z62">
            <v>0</v>
          </cell>
        </row>
        <row r="63">
          <cell r="Z63">
            <v>0</v>
          </cell>
        </row>
        <row r="64">
          <cell r="Z64">
            <v>0</v>
          </cell>
        </row>
        <row r="65">
          <cell r="E65">
            <v>0</v>
          </cell>
          <cell r="H65">
            <v>0</v>
          </cell>
          <cell r="K65">
            <v>0</v>
          </cell>
          <cell r="N65">
            <v>0</v>
          </cell>
          <cell r="Q65">
            <v>0</v>
          </cell>
          <cell r="T65">
            <v>0</v>
          </cell>
          <cell r="W65">
            <v>0</v>
          </cell>
          <cell r="Z65">
            <v>0</v>
          </cell>
        </row>
        <row r="66">
          <cell r="Z66">
            <v>0</v>
          </cell>
        </row>
        <row r="67">
          <cell r="K67">
            <v>0</v>
          </cell>
          <cell r="Q67">
            <v>0</v>
          </cell>
          <cell r="T67">
            <v>0</v>
          </cell>
          <cell r="Z67">
            <v>0</v>
          </cell>
        </row>
        <row r="68">
          <cell r="H68">
            <v>517</v>
          </cell>
        </row>
        <row r="69">
          <cell r="E69">
            <v>0</v>
          </cell>
          <cell r="H69">
            <v>0</v>
          </cell>
          <cell r="K69">
            <v>0</v>
          </cell>
          <cell r="N69">
            <v>0</v>
          </cell>
          <cell r="Q69">
            <v>0</v>
          </cell>
          <cell r="T69">
            <v>0</v>
          </cell>
          <cell r="W69">
            <v>0</v>
          </cell>
          <cell r="Z69">
            <v>0</v>
          </cell>
        </row>
        <row r="71">
          <cell r="E71">
            <v>0</v>
          </cell>
          <cell r="H71">
            <v>0</v>
          </cell>
          <cell r="K71">
            <v>0</v>
          </cell>
          <cell r="Q71">
            <v>0</v>
          </cell>
          <cell r="T71">
            <v>0</v>
          </cell>
          <cell r="W71">
            <v>0</v>
          </cell>
          <cell r="Z71">
            <v>0</v>
          </cell>
        </row>
        <row r="74">
          <cell r="T74">
            <v>0</v>
          </cell>
          <cell r="Z74">
            <v>0</v>
          </cell>
        </row>
        <row r="75">
          <cell r="H75">
            <v>0</v>
          </cell>
          <cell r="K75">
            <v>0</v>
          </cell>
          <cell r="Q75">
            <v>0</v>
          </cell>
          <cell r="T75">
            <v>0</v>
          </cell>
          <cell r="W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  <cell r="T76">
            <v>0</v>
          </cell>
          <cell r="W76">
            <v>0</v>
          </cell>
          <cell r="Z76">
            <v>0</v>
          </cell>
        </row>
        <row r="77">
          <cell r="N77">
            <v>0</v>
          </cell>
          <cell r="W77">
            <v>0</v>
          </cell>
          <cell r="Z77">
            <v>0</v>
          </cell>
        </row>
        <row r="78">
          <cell r="E78">
            <v>0</v>
          </cell>
          <cell r="N78">
            <v>0</v>
          </cell>
          <cell r="T78">
            <v>0</v>
          </cell>
          <cell r="W78">
            <v>0</v>
          </cell>
          <cell r="Z78">
            <v>0</v>
          </cell>
        </row>
        <row r="79">
          <cell r="E79">
            <v>0</v>
          </cell>
          <cell r="H79">
            <v>0</v>
          </cell>
          <cell r="K79">
            <v>0</v>
          </cell>
          <cell r="N79">
            <v>0</v>
          </cell>
          <cell r="Q79">
            <v>0</v>
          </cell>
          <cell r="T79">
            <v>0</v>
          </cell>
          <cell r="W79">
            <v>0</v>
          </cell>
          <cell r="Z79">
            <v>0</v>
          </cell>
        </row>
        <row r="80">
          <cell r="E80">
            <v>0</v>
          </cell>
          <cell r="N80">
            <v>0</v>
          </cell>
          <cell r="T80">
            <v>0</v>
          </cell>
          <cell r="W80">
            <v>0</v>
          </cell>
          <cell r="Z80">
            <v>0</v>
          </cell>
        </row>
        <row r="81">
          <cell r="E81">
            <v>0</v>
          </cell>
          <cell r="K81">
            <v>0</v>
          </cell>
          <cell r="T81">
            <v>0</v>
          </cell>
          <cell r="W81">
            <v>0</v>
          </cell>
          <cell r="Z81">
            <v>0</v>
          </cell>
        </row>
        <row r="82">
          <cell r="Z82">
            <v>0</v>
          </cell>
        </row>
        <row r="84">
          <cell r="T84">
            <v>0</v>
          </cell>
          <cell r="Z84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  <cell r="T85">
            <v>0</v>
          </cell>
          <cell r="W85">
            <v>0</v>
          </cell>
          <cell r="Z85">
            <v>0</v>
          </cell>
        </row>
        <row r="88">
          <cell r="E88">
            <v>0</v>
          </cell>
          <cell r="H88">
            <v>0</v>
          </cell>
          <cell r="K88">
            <v>0</v>
          </cell>
          <cell r="N88">
            <v>0</v>
          </cell>
          <cell r="Q88">
            <v>0</v>
          </cell>
          <cell r="T88">
            <v>0</v>
          </cell>
          <cell r="W88">
            <v>0</v>
          </cell>
          <cell r="Z88">
            <v>0</v>
          </cell>
        </row>
        <row r="89">
          <cell r="E89">
            <v>0</v>
          </cell>
          <cell r="H89">
            <v>0</v>
          </cell>
          <cell r="K89">
            <v>0</v>
          </cell>
          <cell r="N89">
            <v>0</v>
          </cell>
          <cell r="Q89">
            <v>0</v>
          </cell>
          <cell r="T89">
            <v>0</v>
          </cell>
          <cell r="W89">
            <v>0</v>
          </cell>
          <cell r="Z89">
            <v>0</v>
          </cell>
        </row>
        <row r="90">
          <cell r="E90">
            <v>0</v>
          </cell>
          <cell r="H90">
            <v>0</v>
          </cell>
          <cell r="K90">
            <v>0</v>
          </cell>
          <cell r="N90">
            <v>0</v>
          </cell>
          <cell r="Q90">
            <v>0</v>
          </cell>
          <cell r="T90">
            <v>0</v>
          </cell>
          <cell r="W90">
            <v>0</v>
          </cell>
          <cell r="Z90">
            <v>0</v>
          </cell>
        </row>
        <row r="91">
          <cell r="H91">
            <v>25</v>
          </cell>
          <cell r="N91">
            <v>0</v>
          </cell>
          <cell r="W91">
            <v>0</v>
          </cell>
          <cell r="Z91">
            <v>0</v>
          </cell>
        </row>
        <row r="96">
          <cell r="E96">
            <v>0</v>
          </cell>
          <cell r="H96">
            <v>0</v>
          </cell>
          <cell r="N96">
            <v>0</v>
          </cell>
          <cell r="Q96">
            <v>0</v>
          </cell>
          <cell r="T96">
            <v>0</v>
          </cell>
          <cell r="W96">
            <v>0</v>
          </cell>
          <cell r="Z96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  <cell r="T97">
            <v>0</v>
          </cell>
          <cell r="W97">
            <v>0</v>
          </cell>
          <cell r="Z97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  <cell r="Q99">
            <v>0</v>
          </cell>
          <cell r="T99">
            <v>0</v>
          </cell>
          <cell r="W99">
            <v>0</v>
          </cell>
          <cell r="Z99">
            <v>0</v>
          </cell>
        </row>
        <row r="100">
          <cell r="E100">
            <v>0</v>
          </cell>
          <cell r="H100">
            <v>0</v>
          </cell>
          <cell r="K100">
            <v>0</v>
          </cell>
          <cell r="N100">
            <v>0</v>
          </cell>
          <cell r="Q100">
            <v>0</v>
          </cell>
          <cell r="T100">
            <v>0</v>
          </cell>
          <cell r="W100">
            <v>0</v>
          </cell>
          <cell r="Z100">
            <v>0</v>
          </cell>
        </row>
        <row r="101">
          <cell r="E101">
            <v>0</v>
          </cell>
          <cell r="K101">
            <v>0</v>
          </cell>
          <cell r="N101">
            <v>0</v>
          </cell>
          <cell r="Q101">
            <v>0</v>
          </cell>
          <cell r="T101">
            <v>0</v>
          </cell>
          <cell r="W101">
            <v>0</v>
          </cell>
          <cell r="Z101">
            <v>0</v>
          </cell>
        </row>
        <row r="102">
          <cell r="E102">
            <v>0</v>
          </cell>
          <cell r="K102">
            <v>0</v>
          </cell>
          <cell r="N102">
            <v>0</v>
          </cell>
          <cell r="Q102">
            <v>0</v>
          </cell>
          <cell r="T102">
            <v>0</v>
          </cell>
          <cell r="W102">
            <v>0</v>
          </cell>
          <cell r="Z102">
            <v>0</v>
          </cell>
        </row>
        <row r="103">
          <cell r="E103">
            <v>0</v>
          </cell>
          <cell r="H103">
            <v>0</v>
          </cell>
          <cell r="K103">
            <v>0</v>
          </cell>
          <cell r="N103">
            <v>0</v>
          </cell>
          <cell r="Q103">
            <v>0</v>
          </cell>
          <cell r="T103">
            <v>0</v>
          </cell>
          <cell r="W103">
            <v>0</v>
          </cell>
          <cell r="Z103">
            <v>0</v>
          </cell>
        </row>
        <row r="104">
          <cell r="E104">
            <v>0</v>
          </cell>
          <cell r="H104">
            <v>0</v>
          </cell>
          <cell r="K104">
            <v>0</v>
          </cell>
          <cell r="N104">
            <v>0</v>
          </cell>
          <cell r="Q104">
            <v>0</v>
          </cell>
          <cell r="T104">
            <v>0</v>
          </cell>
          <cell r="W104">
            <v>0</v>
          </cell>
          <cell r="Z104">
            <v>0</v>
          </cell>
        </row>
        <row r="105">
          <cell r="E105">
            <v>0</v>
          </cell>
          <cell r="K105">
            <v>0</v>
          </cell>
          <cell r="N105">
            <v>0</v>
          </cell>
          <cell r="Q105">
            <v>0</v>
          </cell>
          <cell r="T105">
            <v>0</v>
          </cell>
          <cell r="W105">
            <v>0</v>
          </cell>
          <cell r="Z105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  <cell r="T107">
            <v>0</v>
          </cell>
          <cell r="W107">
            <v>0</v>
          </cell>
          <cell r="Z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  <cell r="T108">
            <v>0</v>
          </cell>
          <cell r="W108">
            <v>0</v>
          </cell>
          <cell r="Z108">
            <v>0</v>
          </cell>
        </row>
        <row r="109">
          <cell r="E109">
            <v>0</v>
          </cell>
          <cell r="H109">
            <v>0</v>
          </cell>
          <cell r="K109">
            <v>0</v>
          </cell>
          <cell r="N109">
            <v>0</v>
          </cell>
          <cell r="Q109">
            <v>0</v>
          </cell>
          <cell r="T109">
            <v>0</v>
          </cell>
          <cell r="W109">
            <v>0</v>
          </cell>
          <cell r="Z109">
            <v>0</v>
          </cell>
        </row>
        <row r="110">
          <cell r="E110">
            <v>0</v>
          </cell>
          <cell r="H110">
            <v>0</v>
          </cell>
          <cell r="K110">
            <v>0</v>
          </cell>
          <cell r="N110">
            <v>0</v>
          </cell>
          <cell r="Q110">
            <v>0</v>
          </cell>
          <cell r="T110">
            <v>0</v>
          </cell>
          <cell r="W110">
            <v>0</v>
          </cell>
          <cell r="Z110">
            <v>0</v>
          </cell>
        </row>
      </sheetData>
      <sheetData sheetId="4">
        <row r="16">
          <cell r="E16">
            <v>0</v>
          </cell>
          <cell r="H16">
            <v>0</v>
          </cell>
          <cell r="K16">
            <v>0</v>
          </cell>
          <cell r="N16">
            <v>0</v>
          </cell>
          <cell r="Q16">
            <v>0</v>
          </cell>
        </row>
        <row r="28">
          <cell r="H28">
            <v>0</v>
          </cell>
          <cell r="K28">
            <v>0</v>
          </cell>
          <cell r="N28">
            <v>0</v>
          </cell>
          <cell r="Q28">
            <v>0</v>
          </cell>
        </row>
        <row r="33">
          <cell r="K33">
            <v>0</v>
          </cell>
          <cell r="N33">
            <v>0</v>
          </cell>
        </row>
        <row r="34">
          <cell r="H34">
            <v>0</v>
          </cell>
          <cell r="N34">
            <v>0</v>
          </cell>
        </row>
        <row r="35">
          <cell r="H35">
            <v>0</v>
          </cell>
          <cell r="K35">
            <v>0</v>
          </cell>
          <cell r="N35">
            <v>0</v>
          </cell>
        </row>
        <row r="39">
          <cell r="E39">
            <v>0</v>
          </cell>
          <cell r="H39">
            <v>0</v>
          </cell>
          <cell r="K39">
            <v>0</v>
          </cell>
          <cell r="N39">
            <v>0</v>
          </cell>
          <cell r="Q39">
            <v>0</v>
          </cell>
        </row>
        <row r="40">
          <cell r="E40">
            <v>0</v>
          </cell>
          <cell r="H40">
            <v>0</v>
          </cell>
          <cell r="K40">
            <v>0</v>
          </cell>
          <cell r="N40">
            <v>0</v>
          </cell>
          <cell r="Q40">
            <v>0</v>
          </cell>
        </row>
        <row r="42">
          <cell r="E42">
            <v>0</v>
          </cell>
          <cell r="H42">
            <v>0</v>
          </cell>
          <cell r="K42">
            <v>0</v>
          </cell>
          <cell r="N42">
            <v>0</v>
          </cell>
          <cell r="Q42">
            <v>0</v>
          </cell>
        </row>
        <row r="43">
          <cell r="H43">
            <v>0</v>
          </cell>
          <cell r="N43">
            <v>0</v>
          </cell>
          <cell r="Q43">
            <v>0</v>
          </cell>
        </row>
        <row r="45">
          <cell r="E45">
            <v>0</v>
          </cell>
          <cell r="H45">
            <v>0</v>
          </cell>
          <cell r="K45">
            <v>0</v>
          </cell>
          <cell r="N45">
            <v>0</v>
          </cell>
          <cell r="Q45">
            <v>0</v>
          </cell>
        </row>
        <row r="47">
          <cell r="E47">
            <v>0</v>
          </cell>
          <cell r="H47">
            <v>0</v>
          </cell>
          <cell r="K47">
            <v>0</v>
          </cell>
          <cell r="N47">
            <v>0</v>
          </cell>
          <cell r="Q47">
            <v>0</v>
          </cell>
        </row>
        <row r="48">
          <cell r="E48">
            <v>0</v>
          </cell>
          <cell r="H48">
            <v>0</v>
          </cell>
          <cell r="K48">
            <v>0</v>
          </cell>
          <cell r="N48">
            <v>0</v>
          </cell>
          <cell r="Q48">
            <v>0</v>
          </cell>
        </row>
        <row r="49">
          <cell r="E49">
            <v>0</v>
          </cell>
          <cell r="H49">
            <v>0</v>
          </cell>
          <cell r="K49">
            <v>0</v>
          </cell>
          <cell r="N49">
            <v>0</v>
          </cell>
          <cell r="Q49">
            <v>0</v>
          </cell>
        </row>
        <row r="51">
          <cell r="E51">
            <v>0</v>
          </cell>
          <cell r="H51">
            <v>0</v>
          </cell>
          <cell r="K51">
            <v>0</v>
          </cell>
          <cell r="N51">
            <v>0</v>
          </cell>
          <cell r="Q51">
            <v>0</v>
          </cell>
        </row>
        <row r="53">
          <cell r="E53">
            <v>0</v>
          </cell>
          <cell r="H53">
            <v>0</v>
          </cell>
          <cell r="K53">
            <v>0</v>
          </cell>
          <cell r="N53">
            <v>0</v>
          </cell>
          <cell r="Q53">
            <v>0</v>
          </cell>
        </row>
        <row r="54">
          <cell r="E54">
            <v>0</v>
          </cell>
          <cell r="K54">
            <v>0</v>
          </cell>
          <cell r="Q54">
            <v>0</v>
          </cell>
        </row>
        <row r="55">
          <cell r="K55">
            <v>0</v>
          </cell>
          <cell r="N55">
            <v>0</v>
          </cell>
        </row>
        <row r="62">
          <cell r="E62">
            <v>0</v>
          </cell>
          <cell r="H62">
            <v>0</v>
          </cell>
          <cell r="K62">
            <v>0</v>
          </cell>
          <cell r="N62">
            <v>0</v>
          </cell>
          <cell r="Q62">
            <v>0</v>
          </cell>
        </row>
        <row r="64">
          <cell r="K64">
            <v>0</v>
          </cell>
          <cell r="N64">
            <v>0</v>
          </cell>
        </row>
        <row r="65">
          <cell r="N65">
            <v>0</v>
          </cell>
        </row>
        <row r="66">
          <cell r="E66">
            <v>0</v>
          </cell>
          <cell r="H66">
            <v>0</v>
          </cell>
          <cell r="K66">
            <v>0</v>
          </cell>
          <cell r="N66">
            <v>0</v>
          </cell>
          <cell r="Q66">
            <v>0</v>
          </cell>
        </row>
        <row r="68">
          <cell r="E68">
            <v>0</v>
          </cell>
          <cell r="H68">
            <v>0</v>
          </cell>
          <cell r="K68">
            <v>0</v>
          </cell>
          <cell r="N68">
            <v>0</v>
          </cell>
        </row>
        <row r="71">
          <cell r="K71">
            <v>0</v>
          </cell>
          <cell r="N71">
            <v>0</v>
          </cell>
          <cell r="Q71">
            <v>0</v>
          </cell>
        </row>
        <row r="72">
          <cell r="H72">
            <v>0</v>
          </cell>
          <cell r="K72">
            <v>0</v>
          </cell>
          <cell r="N72">
            <v>0</v>
          </cell>
          <cell r="Q72">
            <v>0</v>
          </cell>
        </row>
        <row r="73">
          <cell r="E73">
            <v>0</v>
          </cell>
          <cell r="H73">
            <v>0</v>
          </cell>
          <cell r="K73">
            <v>0</v>
          </cell>
          <cell r="N73">
            <v>0</v>
          </cell>
          <cell r="Q73">
            <v>0</v>
          </cell>
        </row>
        <row r="74">
          <cell r="K74">
            <v>0</v>
          </cell>
          <cell r="N74">
            <v>0</v>
          </cell>
        </row>
        <row r="75">
          <cell r="E75">
            <v>0</v>
          </cell>
          <cell r="H75">
            <v>0</v>
          </cell>
          <cell r="K75">
            <v>0</v>
          </cell>
          <cell r="N75">
            <v>0</v>
          </cell>
          <cell r="Q75">
            <v>0</v>
          </cell>
        </row>
        <row r="76">
          <cell r="E76">
            <v>0</v>
          </cell>
          <cell r="H76">
            <v>0</v>
          </cell>
          <cell r="K76">
            <v>0</v>
          </cell>
          <cell r="N76">
            <v>0</v>
          </cell>
          <cell r="Q76">
            <v>0</v>
          </cell>
        </row>
        <row r="77">
          <cell r="E77">
            <v>0</v>
          </cell>
          <cell r="H77">
            <v>0</v>
          </cell>
          <cell r="K77">
            <v>0</v>
          </cell>
          <cell r="N77">
            <v>0</v>
          </cell>
          <cell r="Q77">
            <v>0</v>
          </cell>
        </row>
        <row r="78">
          <cell r="K78">
            <v>0</v>
          </cell>
        </row>
        <row r="81">
          <cell r="K81">
            <v>0</v>
          </cell>
          <cell r="N81">
            <v>0</v>
          </cell>
        </row>
        <row r="82">
          <cell r="E82">
            <v>0</v>
          </cell>
          <cell r="H82">
            <v>0</v>
          </cell>
          <cell r="K82">
            <v>0</v>
          </cell>
          <cell r="N82">
            <v>0</v>
          </cell>
          <cell r="Q82">
            <v>0</v>
          </cell>
        </row>
        <row r="85">
          <cell r="E85">
            <v>0</v>
          </cell>
          <cell r="H85">
            <v>0</v>
          </cell>
          <cell r="K85">
            <v>0</v>
          </cell>
          <cell r="N85">
            <v>0</v>
          </cell>
          <cell r="Q85">
            <v>0</v>
          </cell>
        </row>
        <row r="86">
          <cell r="E86">
            <v>0</v>
          </cell>
          <cell r="H86">
            <v>0</v>
          </cell>
          <cell r="K86">
            <v>0</v>
          </cell>
          <cell r="N86">
            <v>0</v>
          </cell>
          <cell r="Q86">
            <v>0</v>
          </cell>
        </row>
        <row r="87">
          <cell r="E87">
            <v>0</v>
          </cell>
          <cell r="H87">
            <v>0</v>
          </cell>
          <cell r="K87">
            <v>0</v>
          </cell>
          <cell r="N87">
            <v>0</v>
          </cell>
          <cell r="Q87">
            <v>0</v>
          </cell>
        </row>
        <row r="88">
          <cell r="H88">
            <v>0</v>
          </cell>
          <cell r="K88">
            <v>0</v>
          </cell>
          <cell r="N88">
            <v>0</v>
          </cell>
        </row>
        <row r="91">
          <cell r="E91">
            <v>1420</v>
          </cell>
          <cell r="H91">
            <v>0</v>
          </cell>
          <cell r="K91">
            <v>0</v>
          </cell>
          <cell r="Q91">
            <v>0</v>
          </cell>
        </row>
        <row r="92">
          <cell r="E92">
            <v>1420</v>
          </cell>
          <cell r="H92">
            <v>0</v>
          </cell>
          <cell r="K92">
            <v>0</v>
          </cell>
          <cell r="Q92">
            <v>0</v>
          </cell>
        </row>
        <row r="94">
          <cell r="E94">
            <v>0</v>
          </cell>
          <cell r="H94">
            <v>0</v>
          </cell>
          <cell r="K94">
            <v>0</v>
          </cell>
          <cell r="N94">
            <v>0</v>
          </cell>
          <cell r="Q94">
            <v>0</v>
          </cell>
        </row>
        <row r="95">
          <cell r="E95">
            <v>0</v>
          </cell>
          <cell r="H95">
            <v>0</v>
          </cell>
          <cell r="K95">
            <v>0</v>
          </cell>
          <cell r="N95">
            <v>0</v>
          </cell>
          <cell r="Q95">
            <v>0</v>
          </cell>
        </row>
        <row r="97">
          <cell r="E97">
            <v>0</v>
          </cell>
          <cell r="H97">
            <v>0</v>
          </cell>
          <cell r="K97">
            <v>0</v>
          </cell>
          <cell r="N97">
            <v>0</v>
          </cell>
          <cell r="Q97">
            <v>0</v>
          </cell>
        </row>
        <row r="98">
          <cell r="E98">
            <v>0</v>
          </cell>
          <cell r="H98">
            <v>0</v>
          </cell>
          <cell r="K98">
            <v>0</v>
          </cell>
          <cell r="N98">
            <v>0</v>
          </cell>
          <cell r="Q98">
            <v>0</v>
          </cell>
        </row>
        <row r="99">
          <cell r="E99">
            <v>0</v>
          </cell>
          <cell r="H99">
            <v>0</v>
          </cell>
          <cell r="K99">
            <v>0</v>
          </cell>
          <cell r="N99">
            <v>0</v>
          </cell>
        </row>
        <row r="100">
          <cell r="E100">
            <v>0</v>
          </cell>
          <cell r="K100">
            <v>0</v>
          </cell>
          <cell r="N100">
            <v>0</v>
          </cell>
          <cell r="Q100">
            <v>0</v>
          </cell>
        </row>
        <row r="101">
          <cell r="E101">
            <v>0</v>
          </cell>
          <cell r="H101">
            <v>0</v>
          </cell>
          <cell r="K101">
            <v>0</v>
          </cell>
          <cell r="N101">
            <v>0</v>
          </cell>
          <cell r="Q101">
            <v>0</v>
          </cell>
        </row>
        <row r="102">
          <cell r="E102">
            <v>0</v>
          </cell>
          <cell r="H102">
            <v>0</v>
          </cell>
          <cell r="K102">
            <v>0</v>
          </cell>
          <cell r="N102">
            <v>0</v>
          </cell>
          <cell r="Q102">
            <v>0</v>
          </cell>
        </row>
        <row r="103">
          <cell r="E103">
            <v>0</v>
          </cell>
          <cell r="K103">
            <v>0</v>
          </cell>
          <cell r="N103">
            <v>0</v>
          </cell>
        </row>
        <row r="105">
          <cell r="E105">
            <v>0</v>
          </cell>
          <cell r="H105">
            <v>0</v>
          </cell>
          <cell r="K105">
            <v>0</v>
          </cell>
          <cell r="N105">
            <v>0</v>
          </cell>
          <cell r="Q105">
            <v>0</v>
          </cell>
        </row>
        <row r="106">
          <cell r="E106">
            <v>0</v>
          </cell>
          <cell r="H106">
            <v>0</v>
          </cell>
          <cell r="K106">
            <v>0</v>
          </cell>
          <cell r="N106">
            <v>0</v>
          </cell>
          <cell r="Q106">
            <v>0</v>
          </cell>
        </row>
        <row r="107">
          <cell r="E107">
            <v>0</v>
          </cell>
          <cell r="H107">
            <v>0</v>
          </cell>
          <cell r="K107">
            <v>0</v>
          </cell>
          <cell r="N107">
            <v>0</v>
          </cell>
          <cell r="Q107">
            <v>0</v>
          </cell>
        </row>
        <row r="108">
          <cell r="E108">
            <v>0</v>
          </cell>
          <cell r="H108">
            <v>0</v>
          </cell>
          <cell r="K108">
            <v>0</v>
          </cell>
          <cell r="N108">
            <v>0</v>
          </cell>
          <cell r="Q108">
            <v>0</v>
          </cell>
        </row>
      </sheetData>
      <sheetData sheetId="5">
        <row r="3">
          <cell r="D3">
            <v>10913600</v>
          </cell>
        </row>
        <row r="16">
          <cell r="P16">
            <v>59436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dősek"/>
      <sheetName val="Cs-Gy. Központ"/>
      <sheetName val="Házi sg"/>
      <sheetName val="Cs-Gy. Szolgálat"/>
      <sheetName val="Támogató"/>
      <sheetName val="Tanyagond"/>
      <sheetName val="Cs.napközi"/>
      <sheetName val="Szoc.étk"/>
      <sheetName val="Segítő Szolgála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7">
          <cell r="B17">
            <v>767</v>
          </cell>
          <cell r="C17">
            <v>9020</v>
          </cell>
          <cell r="D17">
            <v>21203</v>
          </cell>
          <cell r="E17">
            <v>12609</v>
          </cell>
          <cell r="F17">
            <v>6591</v>
          </cell>
          <cell r="G17">
            <v>1781</v>
          </cell>
          <cell r="H17">
            <v>2974</v>
          </cell>
          <cell r="I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</row>
        <row r="20">
          <cell r="B20">
            <v>0</v>
          </cell>
          <cell r="C20">
            <v>537</v>
          </cell>
          <cell r="D20">
            <v>100</v>
          </cell>
          <cell r="E20">
            <v>0</v>
          </cell>
          <cell r="F20">
            <v>50</v>
          </cell>
          <cell r="G20">
            <v>0</v>
          </cell>
          <cell r="H20">
            <v>25</v>
          </cell>
          <cell r="I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545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</row>
        <row r="23">
          <cell r="B23">
            <v>30</v>
          </cell>
          <cell r="C23">
            <v>240</v>
          </cell>
          <cell r="D23">
            <v>780</v>
          </cell>
          <cell r="E23">
            <v>340</v>
          </cell>
          <cell r="F23">
            <v>210</v>
          </cell>
          <cell r="G23">
            <v>60</v>
          </cell>
          <cell r="H23">
            <v>90</v>
          </cell>
          <cell r="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</row>
        <row r="25">
          <cell r="B25">
            <v>0</v>
          </cell>
          <cell r="C25">
            <v>94</v>
          </cell>
          <cell r="D25">
            <v>47</v>
          </cell>
          <cell r="E25">
            <v>152</v>
          </cell>
          <cell r="F25">
            <v>235</v>
          </cell>
          <cell r="G25">
            <v>0</v>
          </cell>
          <cell r="H25">
            <v>6</v>
          </cell>
          <cell r="I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3">
          <cell r="B33">
            <v>0</v>
          </cell>
          <cell r="C33">
            <v>150</v>
          </cell>
          <cell r="D33">
            <v>100</v>
          </cell>
          <cell r="E33">
            <v>150</v>
          </cell>
          <cell r="F33">
            <v>0</v>
          </cell>
          <cell r="G33">
            <v>150</v>
          </cell>
          <cell r="H33">
            <v>0</v>
          </cell>
          <cell r="I33">
            <v>0</v>
          </cell>
        </row>
        <row r="34">
          <cell r="B34">
            <v>0</v>
          </cell>
          <cell r="C34">
            <v>25</v>
          </cell>
          <cell r="D34">
            <v>15</v>
          </cell>
          <cell r="E34">
            <v>25</v>
          </cell>
          <cell r="F34">
            <v>10</v>
          </cell>
          <cell r="G34">
            <v>0</v>
          </cell>
          <cell r="H34">
            <v>0</v>
          </cell>
          <cell r="I34">
            <v>0</v>
          </cell>
        </row>
        <row r="38">
          <cell r="B38">
            <v>207</v>
          </cell>
          <cell r="C38">
            <v>2621</v>
          </cell>
          <cell r="D38">
            <v>5779</v>
          </cell>
          <cell r="E38">
            <v>3592</v>
          </cell>
          <cell r="F38">
            <v>1793</v>
          </cell>
          <cell r="G38">
            <v>521</v>
          </cell>
          <cell r="H38">
            <v>810</v>
          </cell>
          <cell r="I38">
            <v>0</v>
          </cell>
        </row>
        <row r="39">
          <cell r="B39">
            <v>32</v>
          </cell>
          <cell r="C39">
            <v>253</v>
          </cell>
          <cell r="D39">
            <v>917</v>
          </cell>
          <cell r="E39">
            <v>348</v>
          </cell>
          <cell r="F39">
            <v>221</v>
          </cell>
          <cell r="G39">
            <v>63</v>
          </cell>
          <cell r="H39">
            <v>95</v>
          </cell>
          <cell r="I39">
            <v>0</v>
          </cell>
        </row>
        <row r="40">
          <cell r="B40">
            <v>5</v>
          </cell>
          <cell r="C40">
            <v>48</v>
          </cell>
          <cell r="D40">
            <v>135</v>
          </cell>
          <cell r="E40">
            <v>65</v>
          </cell>
          <cell r="F40">
            <v>38</v>
          </cell>
          <cell r="G40">
            <v>10</v>
          </cell>
          <cell r="H40">
            <v>15</v>
          </cell>
          <cell r="I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  <row r="42">
          <cell r="B42">
            <v>5</v>
          </cell>
          <cell r="C42">
            <v>47</v>
          </cell>
          <cell r="D42">
            <v>142</v>
          </cell>
          <cell r="E42">
            <v>65</v>
          </cell>
          <cell r="F42">
            <v>39</v>
          </cell>
          <cell r="G42">
            <v>11</v>
          </cell>
          <cell r="H42">
            <v>16</v>
          </cell>
          <cell r="I42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10">
          <cell r="E10">
            <v>10</v>
          </cell>
          <cell r="G10">
            <v>8</v>
          </cell>
          <cell r="I10">
            <v>0</v>
          </cell>
          <cell r="K10">
            <v>10</v>
          </cell>
          <cell r="Q10">
            <v>30</v>
          </cell>
        </row>
        <row r="17">
          <cell r="E17">
            <v>228</v>
          </cell>
          <cell r="G17">
            <v>225</v>
          </cell>
          <cell r="I17">
            <v>870</v>
          </cell>
          <cell r="K17">
            <v>420</v>
          </cell>
          <cell r="M17">
            <v>1280</v>
          </cell>
          <cell r="O17">
            <v>1252</v>
          </cell>
          <cell r="Q17">
            <v>75</v>
          </cell>
          <cell r="R17">
            <v>5</v>
          </cell>
        </row>
        <row r="26">
          <cell r="G26">
            <v>300</v>
          </cell>
        </row>
        <row r="29">
          <cell r="E29">
            <v>25</v>
          </cell>
          <cell r="G29">
            <v>175</v>
          </cell>
          <cell r="I29">
            <v>87</v>
          </cell>
          <cell r="K29">
            <v>267</v>
          </cell>
          <cell r="M29">
            <v>87</v>
          </cell>
          <cell r="O29">
            <v>12</v>
          </cell>
          <cell r="Q29">
            <v>50</v>
          </cell>
          <cell r="R29">
            <v>24</v>
          </cell>
        </row>
        <row r="33">
          <cell r="E33">
            <v>268</v>
          </cell>
          <cell r="G33">
            <v>430</v>
          </cell>
          <cell r="I33">
            <v>563</v>
          </cell>
          <cell r="K33">
            <v>430</v>
          </cell>
          <cell r="M33">
            <v>563</v>
          </cell>
          <cell r="Q33">
            <v>76</v>
          </cell>
        </row>
        <row r="35">
          <cell r="E35">
            <v>120</v>
          </cell>
          <cell r="R35">
            <v>2300</v>
          </cell>
        </row>
        <row r="39">
          <cell r="E39">
            <v>40</v>
          </cell>
          <cell r="I39">
            <v>200</v>
          </cell>
          <cell r="K39">
            <v>200</v>
          </cell>
          <cell r="M39">
            <v>400</v>
          </cell>
          <cell r="O39">
            <v>1000</v>
          </cell>
        </row>
        <row r="41">
          <cell r="G41">
            <v>980</v>
          </cell>
          <cell r="K41">
            <v>800</v>
          </cell>
        </row>
        <row r="51">
          <cell r="E51">
            <v>380</v>
          </cell>
          <cell r="G51">
            <v>625</v>
          </cell>
          <cell r="I51">
            <v>780</v>
          </cell>
          <cell r="K51">
            <v>1320</v>
          </cell>
          <cell r="M51">
            <v>713</v>
          </cell>
          <cell r="O51">
            <v>30</v>
          </cell>
          <cell r="Q51">
            <v>70</v>
          </cell>
        </row>
        <row r="52">
          <cell r="E52">
            <v>15</v>
          </cell>
          <cell r="G52">
            <v>280</v>
          </cell>
          <cell r="I52">
            <v>60</v>
          </cell>
          <cell r="K52">
            <v>200</v>
          </cell>
          <cell r="M52">
            <v>70</v>
          </cell>
          <cell r="Q52">
            <v>15</v>
          </cell>
        </row>
        <row r="55">
          <cell r="E55">
            <v>289</v>
          </cell>
          <cell r="G55">
            <v>696</v>
          </cell>
          <cell r="I55">
            <v>675</v>
          </cell>
          <cell r="K55">
            <v>764</v>
          </cell>
          <cell r="M55">
            <v>822</v>
          </cell>
          <cell r="O55">
            <v>611</v>
          </cell>
          <cell r="Q55">
            <v>69</v>
          </cell>
          <cell r="R55">
            <v>629</v>
          </cell>
        </row>
        <row r="60">
          <cell r="E60">
            <v>20</v>
          </cell>
          <cell r="I60">
            <v>70</v>
          </cell>
          <cell r="K60">
            <v>25</v>
          </cell>
          <cell r="M60">
            <v>200</v>
          </cell>
          <cell r="O60">
            <v>320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MOVI"/>
      <sheetName val="BOVI"/>
      <sheetName val="GYOVI"/>
      <sheetName val="TOVI"/>
      <sheetName val="KIK"/>
      <sheetName val="Óvoda össz"/>
    </sheetNames>
    <sheetDataSet>
      <sheetData sheetId="0"/>
      <sheetData sheetId="1"/>
      <sheetData sheetId="2"/>
      <sheetData sheetId="3"/>
      <sheetData sheetId="4"/>
      <sheetData sheetId="5">
        <row r="16">
          <cell r="B16">
            <v>18252</v>
          </cell>
          <cell r="C16">
            <v>34244</v>
          </cell>
          <cell r="D16">
            <v>19558</v>
          </cell>
          <cell r="E16">
            <v>30492</v>
          </cell>
          <cell r="F16">
            <v>5801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</row>
        <row r="19">
          <cell r="B19">
            <v>302</v>
          </cell>
          <cell r="C19">
            <v>665</v>
          </cell>
          <cell r="D19">
            <v>303</v>
          </cell>
          <cell r="E19">
            <v>605</v>
          </cell>
          <cell r="F19">
            <v>91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</row>
        <row r="21">
          <cell r="B21">
            <v>1772</v>
          </cell>
          <cell r="C21">
            <v>0</v>
          </cell>
          <cell r="D21">
            <v>1771</v>
          </cell>
          <cell r="E21">
            <v>0</v>
          </cell>
          <cell r="F21">
            <v>0</v>
          </cell>
        </row>
        <row r="22">
          <cell r="B22">
            <v>410</v>
          </cell>
          <cell r="C22">
            <v>792</v>
          </cell>
          <cell r="D22">
            <v>415</v>
          </cell>
          <cell r="E22">
            <v>720</v>
          </cell>
          <cell r="F22">
            <v>108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</row>
        <row r="24">
          <cell r="B24">
            <v>142</v>
          </cell>
          <cell r="C24">
            <v>320</v>
          </cell>
          <cell r="D24">
            <v>114</v>
          </cell>
          <cell r="E24">
            <v>286</v>
          </cell>
          <cell r="F24">
            <v>36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B32">
            <v>0</v>
          </cell>
          <cell r="C32">
            <v>112</v>
          </cell>
          <cell r="D32">
            <v>0</v>
          </cell>
          <cell r="E32">
            <v>441</v>
          </cell>
          <cell r="F32">
            <v>0</v>
          </cell>
        </row>
        <row r="33">
          <cell r="B33">
            <v>10</v>
          </cell>
          <cell r="C33">
            <v>30</v>
          </cell>
          <cell r="D33">
            <v>0</v>
          </cell>
          <cell r="E33">
            <v>0</v>
          </cell>
          <cell r="F33">
            <v>200</v>
          </cell>
        </row>
        <row r="37">
          <cell r="B37">
            <v>5488</v>
          </cell>
          <cell r="C37">
            <v>9456</v>
          </cell>
          <cell r="D37">
            <v>5841</v>
          </cell>
          <cell r="E37">
            <v>8515</v>
          </cell>
          <cell r="F37">
            <v>1591</v>
          </cell>
        </row>
        <row r="38">
          <cell r="B38">
            <v>317</v>
          </cell>
          <cell r="C38">
            <v>645</v>
          </cell>
          <cell r="D38">
            <v>293</v>
          </cell>
          <cell r="E38">
            <v>586</v>
          </cell>
          <cell r="F38">
            <v>88</v>
          </cell>
        </row>
        <row r="39">
          <cell r="B39">
            <v>72</v>
          </cell>
          <cell r="C39">
            <v>141</v>
          </cell>
          <cell r="D39">
            <v>69</v>
          </cell>
          <cell r="E39">
            <v>120</v>
          </cell>
          <cell r="F39">
            <v>82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</row>
        <row r="41">
          <cell r="B41">
            <v>75</v>
          </cell>
          <cell r="C41">
            <v>147</v>
          </cell>
          <cell r="D41">
            <v>74</v>
          </cell>
          <cell r="E41">
            <v>129</v>
          </cell>
          <cell r="F41">
            <v>55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  <sheetName val="Munka1"/>
      <sheetName val="Munka2"/>
    </sheetNames>
    <sheetDataSet>
      <sheetData sheetId="0">
        <row r="9">
          <cell r="E9">
            <v>160</v>
          </cell>
          <cell r="G9">
            <v>531</v>
          </cell>
          <cell r="M9">
            <v>92</v>
          </cell>
        </row>
        <row r="16">
          <cell r="E16">
            <v>275</v>
          </cell>
          <cell r="G16">
            <v>430</v>
          </cell>
          <cell r="M16">
            <v>240</v>
          </cell>
        </row>
        <row r="25">
          <cell r="M25">
            <v>180</v>
          </cell>
        </row>
        <row r="28">
          <cell r="E28">
            <v>200</v>
          </cell>
          <cell r="G28">
            <v>150</v>
          </cell>
          <cell r="I28">
            <v>40</v>
          </cell>
          <cell r="K28">
            <v>40</v>
          </cell>
          <cell r="M28">
            <v>105</v>
          </cell>
        </row>
        <row r="32">
          <cell r="E32">
            <v>865</v>
          </cell>
          <cell r="G32">
            <v>2300</v>
          </cell>
        </row>
        <row r="34">
          <cell r="E34">
            <v>3083</v>
          </cell>
        </row>
        <row r="38">
          <cell r="E38">
            <v>100</v>
          </cell>
          <cell r="G38">
            <v>950</v>
          </cell>
          <cell r="M38">
            <v>100</v>
          </cell>
        </row>
        <row r="39">
          <cell r="K39">
            <v>494</v>
          </cell>
        </row>
        <row r="40">
          <cell r="E40">
            <v>570</v>
          </cell>
          <cell r="G40">
            <v>735</v>
          </cell>
          <cell r="M40">
            <v>250</v>
          </cell>
        </row>
        <row r="50">
          <cell r="E50">
            <v>100</v>
          </cell>
          <cell r="G50">
            <v>300</v>
          </cell>
          <cell r="M50">
            <v>1200</v>
          </cell>
        </row>
        <row r="51">
          <cell r="E51">
            <v>50</v>
          </cell>
          <cell r="G51">
            <v>50</v>
          </cell>
          <cell r="M51">
            <v>50</v>
          </cell>
        </row>
        <row r="54">
          <cell r="E54">
            <v>1445</v>
          </cell>
          <cell r="G54">
            <v>1457</v>
          </cell>
          <cell r="I54">
            <v>11</v>
          </cell>
          <cell r="K54">
            <v>144</v>
          </cell>
          <cell r="M54">
            <v>585</v>
          </cell>
        </row>
        <row r="61">
          <cell r="K61">
            <v>8107</v>
          </cell>
        </row>
        <row r="65">
          <cell r="M65">
            <v>150</v>
          </cell>
        </row>
        <row r="66">
          <cell r="G66">
            <v>400</v>
          </cell>
        </row>
        <row r="67">
          <cell r="G67">
            <v>108</v>
          </cell>
          <cell r="M67">
            <v>41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FF00"/>
    <pageSetUpPr fitToPage="1"/>
  </sheetPr>
  <dimension ref="A1:K26"/>
  <sheetViews>
    <sheetView topLeftCell="B1" workbookViewId="0">
      <selection activeCell="B11" sqref="B11"/>
    </sheetView>
  </sheetViews>
  <sheetFormatPr defaultColWidth="9.140625" defaultRowHeight="12.75"/>
  <cols>
    <col min="1" max="1" width="37.7109375" style="74" customWidth="1"/>
    <col min="2" max="4" width="11.28515625" style="74" customWidth="1"/>
    <col min="5" max="5" width="9.7109375" style="74" customWidth="1"/>
    <col min="6" max="6" width="37.7109375" style="74" customWidth="1"/>
    <col min="7" max="9" width="11.28515625" style="74" customWidth="1"/>
    <col min="10" max="10" width="9.5703125" style="74" customWidth="1"/>
    <col min="11" max="16384" width="9.140625" style="74"/>
  </cols>
  <sheetData>
    <row r="1" spans="1:11" ht="42.75" customHeight="1">
      <c r="A1" s="109" t="s">
        <v>41</v>
      </c>
      <c r="B1" s="112" t="s">
        <v>368</v>
      </c>
      <c r="C1" s="116" t="s">
        <v>369</v>
      </c>
      <c r="D1" s="428" t="s">
        <v>370</v>
      </c>
      <c r="E1" s="428" t="s">
        <v>354</v>
      </c>
      <c r="F1" s="432" t="s">
        <v>71</v>
      </c>
      <c r="G1" s="112" t="s">
        <v>368</v>
      </c>
      <c r="H1" s="116" t="s">
        <v>369</v>
      </c>
      <c r="I1" s="428" t="s">
        <v>370</v>
      </c>
      <c r="J1" s="126" t="s">
        <v>354</v>
      </c>
    </row>
    <row r="2" spans="1:11" ht="16.149999999999999" customHeight="1">
      <c r="A2" s="110" t="s">
        <v>79</v>
      </c>
      <c r="B2" s="113">
        <f>+'1.1.SZ.TÁBL. BEV - KIAD'!S7</f>
        <v>321181</v>
      </c>
      <c r="C2" s="113">
        <f>+'1.1.SZ.TÁBL. BEV - KIAD'!T7</f>
        <v>330344</v>
      </c>
      <c r="D2" s="113">
        <f>+'1.1.SZ.TÁBL. BEV - KIAD'!U7</f>
        <v>243421</v>
      </c>
      <c r="E2" s="442">
        <f>+D2/C2</f>
        <v>0.73687126147288884</v>
      </c>
      <c r="F2" s="433" t="s">
        <v>56</v>
      </c>
      <c r="G2" s="113">
        <f>+'1.1.SZ.TÁBL. BEV - KIAD'!S51</f>
        <v>177103</v>
      </c>
      <c r="H2" s="113">
        <f>+'1.1.SZ.TÁBL. BEV - KIAD'!T51</f>
        <v>181292</v>
      </c>
      <c r="I2" s="113">
        <f>+'1.1.SZ.TÁBL. BEV - KIAD'!U51</f>
        <v>134518</v>
      </c>
      <c r="J2" s="448">
        <f>+I2/H2</f>
        <v>0.74199633740043691</v>
      </c>
    </row>
    <row r="3" spans="1:11" ht="16.149999999999999" customHeight="1">
      <c r="A3" s="111" t="s">
        <v>81</v>
      </c>
      <c r="B3" s="114">
        <f>+'1.1.SZ.TÁBL. BEV - KIAD'!S21</f>
        <v>9020</v>
      </c>
      <c r="C3" s="114">
        <f>+'1.1.SZ.TÁBL. BEV - KIAD'!T21</f>
        <v>9328</v>
      </c>
      <c r="D3" s="114">
        <f>+'1.1.SZ.TÁBL. BEV - KIAD'!U21</f>
        <v>8275</v>
      </c>
      <c r="E3" s="442">
        <f t="shared" ref="E3:E5" si="0">+D3/C3</f>
        <v>0.88711406518010294</v>
      </c>
      <c r="F3" s="434" t="s">
        <v>80</v>
      </c>
      <c r="G3" s="123">
        <f>+'1.1.SZ.TÁBL. BEV - KIAD'!S52</f>
        <v>51677</v>
      </c>
      <c r="H3" s="123">
        <f>+'1.1.SZ.TÁBL. BEV - KIAD'!T52</f>
        <v>52816</v>
      </c>
      <c r="I3" s="123">
        <f>+'1.1.SZ.TÁBL. BEV - KIAD'!U52</f>
        <v>35811</v>
      </c>
      <c r="J3" s="448">
        <f t="shared" ref="J3:J17" si="1">+I3/H3</f>
        <v>0.67803317176613143</v>
      </c>
    </row>
    <row r="4" spans="1:11" ht="16.149999999999999" customHeight="1">
      <c r="A4" s="111" t="s">
        <v>339</v>
      </c>
      <c r="B4" s="115">
        <f>+'1.1.SZ.TÁBL. BEV - KIAD'!S24</f>
        <v>0</v>
      </c>
      <c r="C4" s="115">
        <f>+'1.1.SZ.TÁBL. BEV - KIAD'!T24</f>
        <v>0</v>
      </c>
      <c r="D4" s="115">
        <f>+'1.1.SZ.TÁBL. BEV - KIAD'!U24</f>
        <v>0</v>
      </c>
      <c r="E4" s="442"/>
      <c r="F4" s="434" t="s">
        <v>82</v>
      </c>
      <c r="G4" s="114">
        <f>+'1.1.SZ.TÁBL. BEV - KIAD'!S85</f>
        <v>83858</v>
      </c>
      <c r="H4" s="114">
        <f>+'1.1.SZ.TÁBL. BEV - KIAD'!T85</f>
        <v>86585</v>
      </c>
      <c r="I4" s="114">
        <f>+'1.1.SZ.TÁBL. BEV - KIAD'!U85</f>
        <v>56418</v>
      </c>
      <c r="J4" s="448">
        <f t="shared" si="1"/>
        <v>0.65159092221516424</v>
      </c>
    </row>
    <row r="5" spans="1:11" ht="16.149999999999999" customHeight="1">
      <c r="A5" s="111" t="s">
        <v>84</v>
      </c>
      <c r="B5" s="115">
        <f>+'1.1.SZ.TÁBL. BEV - KIAD'!S28</f>
        <v>0</v>
      </c>
      <c r="C5" s="115">
        <f>+'1.1.SZ.TÁBL. BEV - KIAD'!T28</f>
        <v>22734</v>
      </c>
      <c r="D5" s="115">
        <f>+'1.1.SZ.TÁBL. BEV - KIAD'!U28</f>
        <v>22734</v>
      </c>
      <c r="E5" s="442">
        <f t="shared" si="0"/>
        <v>1</v>
      </c>
      <c r="F5" s="435" t="s">
        <v>83</v>
      </c>
      <c r="G5" s="115"/>
      <c r="H5" s="115"/>
      <c r="I5" s="115"/>
      <c r="J5" s="448"/>
    </row>
    <row r="6" spans="1:11" ht="16.149999999999999" customHeight="1">
      <c r="A6" s="111"/>
      <c r="B6" s="115"/>
      <c r="C6" s="36"/>
      <c r="D6" s="429"/>
      <c r="E6" s="443"/>
      <c r="F6" s="434" t="s">
        <v>85</v>
      </c>
      <c r="G6" s="114">
        <f>+'1.1.SZ.TÁBL. BEV - KIAD'!S86</f>
        <v>14717</v>
      </c>
      <c r="H6" s="114">
        <f>+'1.1.SZ.TÁBL. BEV - KIAD'!T86</f>
        <v>32023</v>
      </c>
      <c r="I6" s="114">
        <f>+'1.1.SZ.TÁBL. BEV - KIAD'!U86</f>
        <v>25960</v>
      </c>
      <c r="J6" s="448">
        <f t="shared" si="1"/>
        <v>0.81066733285451087</v>
      </c>
    </row>
    <row r="7" spans="1:11" ht="16.149999999999999" customHeight="1">
      <c r="A7" s="111"/>
      <c r="B7" s="115"/>
      <c r="C7" s="36"/>
      <c r="D7" s="429"/>
      <c r="E7" s="443"/>
      <c r="F7" s="435" t="s">
        <v>86</v>
      </c>
      <c r="G7" s="115">
        <f>+'1.1.SZ.TÁBL. BEV - KIAD'!S91</f>
        <v>2147</v>
      </c>
      <c r="H7" s="115">
        <f>+'1.1.SZ.TÁBL. BEV - KIAD'!T91</f>
        <v>8464</v>
      </c>
      <c r="I7" s="115">
        <f>+'1.1.SZ.TÁBL. BEV - KIAD'!U91</f>
        <v>0</v>
      </c>
      <c r="J7" s="448">
        <f t="shared" si="1"/>
        <v>0</v>
      </c>
    </row>
    <row r="8" spans="1:11" ht="16.149999999999999" customHeight="1" thickBot="1">
      <c r="A8" s="118"/>
      <c r="B8" s="119"/>
      <c r="C8" s="120"/>
      <c r="D8" s="430"/>
      <c r="E8" s="444"/>
      <c r="F8" s="436"/>
      <c r="G8" s="124"/>
      <c r="H8" s="125"/>
      <c r="I8" s="430"/>
      <c r="J8" s="448"/>
    </row>
    <row r="9" spans="1:11" ht="16.149999999999999" customHeight="1" thickBot="1">
      <c r="A9" s="127" t="s">
        <v>94</v>
      </c>
      <c r="B9" s="128">
        <f>SUM(B2:B8)</f>
        <v>330201</v>
      </c>
      <c r="C9" s="128">
        <f t="shared" ref="C9:D9" si="2">SUM(C2:C8)</f>
        <v>362406</v>
      </c>
      <c r="D9" s="128">
        <f t="shared" si="2"/>
        <v>274430</v>
      </c>
      <c r="E9" s="445">
        <f>+D9/C9</f>
        <v>0.75724463723006796</v>
      </c>
      <c r="F9" s="437" t="s">
        <v>96</v>
      </c>
      <c r="G9" s="128">
        <f>SUM(G2:G7)</f>
        <v>329502</v>
      </c>
      <c r="H9" s="128">
        <f t="shared" ref="H9:I9" si="3">SUM(H2:H7)</f>
        <v>361180</v>
      </c>
      <c r="I9" s="128">
        <f t="shared" si="3"/>
        <v>252707</v>
      </c>
      <c r="J9" s="449">
        <f t="shared" si="1"/>
        <v>0.69967052439226973</v>
      </c>
    </row>
    <row r="10" spans="1:11" ht="16.149999999999999" customHeight="1">
      <c r="A10" s="137"/>
      <c r="B10" s="138"/>
      <c r="C10" s="139"/>
      <c r="D10" s="431"/>
      <c r="E10" s="446"/>
      <c r="F10" s="438"/>
      <c r="G10" s="138"/>
      <c r="H10" s="139"/>
      <c r="I10" s="431"/>
      <c r="J10" s="448"/>
    </row>
    <row r="11" spans="1:11" ht="16.149999999999999" customHeight="1">
      <c r="A11" s="110" t="s">
        <v>87</v>
      </c>
      <c r="B11" s="113">
        <f>+'1.1.SZ.TÁBL. BEV - KIAD'!S11</f>
        <v>2000</v>
      </c>
      <c r="C11" s="113">
        <f>+'1.1.SZ.TÁBL. BEV - KIAD'!T11</f>
        <v>2000</v>
      </c>
      <c r="D11" s="113">
        <f>+'1.1.SZ.TÁBL. BEV - KIAD'!U11</f>
        <v>2000</v>
      </c>
      <c r="E11" s="442">
        <f t="shared" ref="E11:E16" si="4">+D11/C11</f>
        <v>1</v>
      </c>
      <c r="F11" s="433" t="s">
        <v>88</v>
      </c>
      <c r="G11" s="130">
        <f>+'1.1.SZ.TÁBL. BEV - KIAD'!S104</f>
        <v>2699</v>
      </c>
      <c r="H11" s="130">
        <f>+'1.1.SZ.TÁBL. BEV - KIAD'!T104</f>
        <v>3226</v>
      </c>
      <c r="I11" s="130">
        <f>+'1.1.SZ.TÁBL. BEV - KIAD'!U104</f>
        <v>2969</v>
      </c>
      <c r="J11" s="448">
        <f t="shared" si="1"/>
        <v>0.92033477991320523</v>
      </c>
      <c r="K11" s="106"/>
    </row>
    <row r="12" spans="1:11" ht="16.149999999999999" customHeight="1">
      <c r="A12" s="129" t="s">
        <v>340</v>
      </c>
      <c r="B12" s="114">
        <f>+'1.1.SZ.TÁBL. BEV - KIAD'!S26</f>
        <v>0</v>
      </c>
      <c r="C12" s="114">
        <f>+'1.1.SZ.TÁBL. BEV - KIAD'!T26</f>
        <v>0</v>
      </c>
      <c r="D12" s="114">
        <f>+'1.1.SZ.TÁBL. BEV - KIAD'!U26</f>
        <v>0</v>
      </c>
      <c r="E12" s="443"/>
      <c r="F12" s="434" t="s">
        <v>89</v>
      </c>
      <c r="G12" s="131">
        <f>+'1.1.SZ.TÁBL. BEV - KIAD'!S109</f>
        <v>0</v>
      </c>
      <c r="H12" s="131">
        <f>+'1.1.SZ.TÁBL. BEV - KIAD'!T109</f>
        <v>0</v>
      </c>
      <c r="I12" s="131">
        <f>+'1.1.SZ.TÁBL. BEV - KIAD'!U109</f>
        <v>0</v>
      </c>
      <c r="J12" s="448"/>
      <c r="K12" s="106"/>
    </row>
    <row r="13" spans="1:11" ht="16.149999999999999" customHeight="1">
      <c r="A13" s="111" t="s">
        <v>90</v>
      </c>
      <c r="B13" s="114"/>
      <c r="C13" s="117"/>
      <c r="D13" s="429"/>
      <c r="E13" s="443"/>
      <c r="F13" s="434" t="s">
        <v>91</v>
      </c>
      <c r="G13" s="131">
        <f>+'1.1.SZ.TÁBL. BEV - KIAD'!S110</f>
        <v>0</v>
      </c>
      <c r="H13" s="131">
        <f>+'1.1.SZ.TÁBL. BEV - KIAD'!T110</f>
        <v>0</v>
      </c>
      <c r="I13" s="131">
        <f>+'1.1.SZ.TÁBL. BEV - KIAD'!U110</f>
        <v>0</v>
      </c>
      <c r="J13" s="448"/>
      <c r="K13" s="106"/>
    </row>
    <row r="14" spans="1:11" ht="16.149999999999999" customHeight="1">
      <c r="A14" s="111"/>
      <c r="B14" s="115"/>
      <c r="C14" s="36"/>
      <c r="D14" s="429"/>
      <c r="E14" s="443"/>
      <c r="F14" s="434" t="s">
        <v>92</v>
      </c>
      <c r="G14" s="132"/>
      <c r="H14" s="133"/>
      <c r="I14" s="429"/>
      <c r="J14" s="448"/>
      <c r="K14" s="106"/>
    </row>
    <row r="15" spans="1:11" ht="16.149999999999999" customHeight="1">
      <c r="A15" s="140"/>
      <c r="B15" s="141"/>
      <c r="C15" s="37"/>
      <c r="D15" s="430"/>
      <c r="E15" s="443"/>
      <c r="F15" s="439"/>
      <c r="G15" s="142"/>
      <c r="H15" s="143"/>
      <c r="I15" s="430"/>
      <c r="J15" s="448"/>
    </row>
    <row r="16" spans="1:11" ht="16.149999999999999" customHeight="1" thickBot="1">
      <c r="A16" s="121" t="s">
        <v>95</v>
      </c>
      <c r="B16" s="122">
        <f>SUM(B11:B15)</f>
        <v>2000</v>
      </c>
      <c r="C16" s="122">
        <f t="shared" ref="C16:D16" si="5">SUM(C11:C15)</f>
        <v>2000</v>
      </c>
      <c r="D16" s="122">
        <f t="shared" si="5"/>
        <v>2000</v>
      </c>
      <c r="E16" s="681">
        <f t="shared" si="4"/>
        <v>1</v>
      </c>
      <c r="F16" s="440" t="s">
        <v>97</v>
      </c>
      <c r="G16" s="144">
        <f>SUM(G11:G15)</f>
        <v>2699</v>
      </c>
      <c r="H16" s="144">
        <f t="shared" ref="H16:I16" si="6">SUM(H11:H15)</f>
        <v>3226</v>
      </c>
      <c r="I16" s="144">
        <f t="shared" si="6"/>
        <v>2969</v>
      </c>
      <c r="J16" s="682">
        <f t="shared" si="1"/>
        <v>0.92033477991320523</v>
      </c>
    </row>
    <row r="17" spans="1:11" ht="16.149999999999999" customHeight="1" thickBot="1">
      <c r="A17" s="134" t="s">
        <v>93</v>
      </c>
      <c r="B17" s="135">
        <f>B9+B16</f>
        <v>332201</v>
      </c>
      <c r="C17" s="135">
        <f t="shared" ref="C17:D17" si="7">C9+C16</f>
        <v>364406</v>
      </c>
      <c r="D17" s="135">
        <f t="shared" si="7"/>
        <v>276430</v>
      </c>
      <c r="E17" s="447">
        <f>+D17/C17</f>
        <v>0.75857697183910255</v>
      </c>
      <c r="F17" s="441" t="s">
        <v>93</v>
      </c>
      <c r="G17" s="136">
        <f>G9+G16</f>
        <v>332201</v>
      </c>
      <c r="H17" s="136">
        <f t="shared" ref="H17:I17" si="8">H9+H16</f>
        <v>364406</v>
      </c>
      <c r="I17" s="136">
        <f t="shared" si="8"/>
        <v>255676</v>
      </c>
      <c r="J17" s="449">
        <f t="shared" si="1"/>
        <v>0.70162401277695752</v>
      </c>
      <c r="K17" s="106"/>
    </row>
    <row r="18" spans="1:11" ht="16.149999999999999" customHeight="1"/>
    <row r="19" spans="1:11" ht="16.149999999999999" customHeight="1"/>
    <row r="20" spans="1:11" ht="16.149999999999999" customHeight="1"/>
    <row r="21" spans="1:11" ht="16.149999999999999" customHeight="1"/>
    <row r="22" spans="1:11" ht="16.149999999999999" customHeight="1"/>
    <row r="23" spans="1:11" ht="16.149999999999999" customHeight="1"/>
    <row r="24" spans="1:11" ht="16.149999999999999" customHeight="1"/>
    <row r="25" spans="1:11" ht="16.149999999999999" customHeight="1"/>
    <row r="26" spans="1:11" ht="16.149999999999999" customHeight="1"/>
  </sheetData>
  <phoneticPr fontId="34" type="noConversion"/>
  <printOptions horizontalCentered="1"/>
  <pageMargins left="0.70866141732283472" right="0.70866141732283472" top="1.299212598425197" bottom="0.74803149606299213" header="0.43307086614173229" footer="0.31496062992125984"/>
  <pageSetup paperSize="9" scale="80" orientation="landscape" r:id="rId1"/>
  <headerFooter>
    <oddHeader>&amp;L&amp;"Times New Roman,Félkövér"&amp;13Szent László Völgye TKT&amp;C&amp;"Times New Roman,Félkövér"&amp;16 2016. ÉVI I-III.KÖLTSÉGVETÉSI BESZÁMOLÓ&amp;R1. sz. táblázat
&amp;12TÁRSULÁS KONSZOLIDÁLT MÉRLEGE&amp;"Arial,Félkövér"
&amp;"Arial,Normál"&amp;10Adatok: eFt-ban</oddHeader>
    <oddFooter>&amp;L&amp;F&amp;R&amp;P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FF00"/>
  </sheetPr>
  <dimension ref="A1:AH117"/>
  <sheetViews>
    <sheetView workbookViewId="0">
      <pane xSplit="2" ySplit="2" topLeftCell="K87" activePane="bottomRight" state="frozen"/>
      <selection pane="topRight" activeCell="C1" sqref="C1"/>
      <selection pane="bottomLeft" activeCell="A3" sqref="A3"/>
      <selection pane="bottomRight" activeCell="P89" sqref="P89:P90"/>
    </sheetView>
  </sheetViews>
  <sheetFormatPr defaultColWidth="8.85546875" defaultRowHeight="12.75"/>
  <cols>
    <col min="1" max="1" width="6.28515625" style="1" customWidth="1"/>
    <col min="2" max="2" width="48" style="21" customWidth="1"/>
    <col min="3" max="5" width="10.42578125" style="22" customWidth="1"/>
    <col min="6" max="6" width="10.42578125" style="532" customWidth="1"/>
    <col min="7" max="9" width="10.42578125" style="21" customWidth="1"/>
    <col min="10" max="10" width="10.42578125" style="532" customWidth="1"/>
    <col min="11" max="14" width="10.42578125" style="23" customWidth="1"/>
    <col min="15" max="17" width="10.42578125" style="9" customWidth="1"/>
    <col min="18" max="18" width="10.42578125" style="532" customWidth="1"/>
    <col min="19" max="21" width="10.42578125" style="9" customWidth="1"/>
    <col min="22" max="22" width="10.42578125" style="532" customWidth="1"/>
    <col min="23" max="23" width="8.85546875" style="1"/>
    <col min="24" max="24" width="10.85546875" style="2" bestFit="1" customWidth="1"/>
    <col min="25" max="16384" width="8.85546875" style="1"/>
  </cols>
  <sheetData>
    <row r="1" spans="1:24" s="147" customFormat="1" ht="45.75" customHeight="1">
      <c r="A1" s="786" t="s">
        <v>139</v>
      </c>
      <c r="B1" s="788" t="s">
        <v>164</v>
      </c>
      <c r="C1" s="777" t="s">
        <v>75</v>
      </c>
      <c r="D1" s="778"/>
      <c r="E1" s="778"/>
      <c r="F1" s="779"/>
      <c r="G1" s="774" t="s">
        <v>98</v>
      </c>
      <c r="H1" s="775"/>
      <c r="I1" s="775"/>
      <c r="J1" s="776"/>
      <c r="K1" s="774" t="s">
        <v>60</v>
      </c>
      <c r="L1" s="775"/>
      <c r="M1" s="775"/>
      <c r="N1" s="776"/>
      <c r="O1" s="774" t="s">
        <v>76</v>
      </c>
      <c r="P1" s="775"/>
      <c r="Q1" s="775"/>
      <c r="R1" s="776"/>
      <c r="S1" s="774" t="s">
        <v>61</v>
      </c>
      <c r="T1" s="775"/>
      <c r="U1" s="775"/>
      <c r="V1" s="776"/>
      <c r="X1" s="148"/>
    </row>
    <row r="2" spans="1:24" s="149" customFormat="1" ht="29.45" customHeight="1">
      <c r="A2" s="787"/>
      <c r="B2" s="789"/>
      <c r="C2" s="157" t="s">
        <v>382</v>
      </c>
      <c r="D2" s="158" t="s">
        <v>385</v>
      </c>
      <c r="E2" s="253" t="s">
        <v>370</v>
      </c>
      <c r="F2" s="511" t="s">
        <v>354</v>
      </c>
      <c r="G2" s="158" t="s">
        <v>382</v>
      </c>
      <c r="H2" s="158" t="s">
        <v>385</v>
      </c>
      <c r="I2" s="253" t="s">
        <v>370</v>
      </c>
      <c r="J2" s="511" t="s">
        <v>354</v>
      </c>
      <c r="K2" s="158" t="s">
        <v>382</v>
      </c>
      <c r="L2" s="158" t="s">
        <v>385</v>
      </c>
      <c r="M2" s="253" t="s">
        <v>370</v>
      </c>
      <c r="N2" s="153" t="s">
        <v>354</v>
      </c>
      <c r="O2" s="158" t="s">
        <v>382</v>
      </c>
      <c r="P2" s="158" t="s">
        <v>385</v>
      </c>
      <c r="Q2" s="253" t="s">
        <v>370</v>
      </c>
      <c r="R2" s="511" t="s">
        <v>354</v>
      </c>
      <c r="S2" s="158" t="s">
        <v>382</v>
      </c>
      <c r="T2" s="158" t="s">
        <v>385</v>
      </c>
      <c r="U2" s="253" t="s">
        <v>370</v>
      </c>
      <c r="V2" s="511" t="s">
        <v>354</v>
      </c>
      <c r="X2" s="150"/>
    </row>
    <row r="3" spans="1:24" ht="13.5" customHeight="1">
      <c r="A3" s="159" t="s">
        <v>140</v>
      </c>
      <c r="B3" s="174" t="s">
        <v>100</v>
      </c>
      <c r="C3" s="55"/>
      <c r="D3" s="75"/>
      <c r="E3" s="551"/>
      <c r="F3" s="512"/>
      <c r="G3" s="75"/>
      <c r="H3" s="75"/>
      <c r="I3" s="551"/>
      <c r="J3" s="512"/>
      <c r="K3" s="75"/>
      <c r="L3" s="75"/>
      <c r="M3" s="551"/>
      <c r="N3" s="108"/>
      <c r="O3" s="75"/>
      <c r="P3" s="75"/>
      <c r="Q3" s="551"/>
      <c r="R3" s="512"/>
      <c r="S3" s="75">
        <f>+K3+O3</f>
        <v>0</v>
      </c>
      <c r="T3" s="75">
        <f t="shared" ref="T3:U3" si="0">+L3+P3</f>
        <v>0</v>
      </c>
      <c r="U3" s="551">
        <f t="shared" si="0"/>
        <v>0</v>
      </c>
      <c r="V3" s="512"/>
    </row>
    <row r="4" spans="1:24" ht="13.5" customHeight="1">
      <c r="A4" s="160" t="s">
        <v>141</v>
      </c>
      <c r="B4" s="175" t="s">
        <v>101</v>
      </c>
      <c r="C4" s="56"/>
      <c r="D4" s="71"/>
      <c r="E4" s="552"/>
      <c r="F4" s="513"/>
      <c r="G4" s="71"/>
      <c r="H4" s="71"/>
      <c r="I4" s="552"/>
      <c r="J4" s="513"/>
      <c r="K4" s="71"/>
      <c r="L4" s="71"/>
      <c r="M4" s="552"/>
      <c r="N4" s="18"/>
      <c r="O4" s="71">
        <f>+SUM(O5:O6)</f>
        <v>321181</v>
      </c>
      <c r="P4" s="71">
        <f t="shared" ref="P4:Q4" si="1">+SUM(P5:P6)</f>
        <v>330344</v>
      </c>
      <c r="Q4" s="552">
        <f t="shared" si="1"/>
        <v>243421</v>
      </c>
      <c r="R4" s="513">
        <f>+Q4/P4</f>
        <v>0.73687126147288884</v>
      </c>
      <c r="S4" s="75">
        <f>+SUM(S5:S6)</f>
        <v>321181</v>
      </c>
      <c r="T4" s="71">
        <f t="shared" ref="T4:U4" si="2">+SUM(T5:T6)</f>
        <v>330344</v>
      </c>
      <c r="U4" s="552">
        <f t="shared" si="2"/>
        <v>243421</v>
      </c>
      <c r="V4" s="513">
        <f>+U4/T4</f>
        <v>0.73687126147288884</v>
      </c>
    </row>
    <row r="5" spans="1:24" s="287" customFormat="1" ht="13.5" customHeight="1">
      <c r="A5" s="162"/>
      <c r="B5" s="163" t="s">
        <v>102</v>
      </c>
      <c r="C5" s="359"/>
      <c r="D5" s="360"/>
      <c r="E5" s="553"/>
      <c r="F5" s="514"/>
      <c r="G5" s="360"/>
      <c r="H5" s="360"/>
      <c r="I5" s="553"/>
      <c r="J5" s="514"/>
      <c r="K5" s="360"/>
      <c r="L5" s="360"/>
      <c r="M5" s="553"/>
      <c r="N5" s="361"/>
      <c r="O5" s="360">
        <f>+'2.SZ.TÁBL. BEVÉTELEK'!C4</f>
        <v>29220</v>
      </c>
      <c r="P5" s="360">
        <f>+'2.SZ.TÁBL. BEVÉTELEK'!D4</f>
        <v>29220</v>
      </c>
      <c r="Q5" s="553">
        <f>+'2.SZ.TÁBL. BEVÉTELEK'!E4</f>
        <v>22124</v>
      </c>
      <c r="R5" s="513">
        <f>+Q5/P5</f>
        <v>0.75715263518138265</v>
      </c>
      <c r="S5" s="369">
        <f>+K5+O5</f>
        <v>29220</v>
      </c>
      <c r="T5" s="360">
        <f t="shared" ref="T5:U6" si="3">+L5+P5</f>
        <v>29220</v>
      </c>
      <c r="U5" s="553">
        <f t="shared" si="3"/>
        <v>22124</v>
      </c>
      <c r="V5" s="513">
        <f t="shared" ref="V5:V7" si="4">+U5/T5</f>
        <v>0.75715263518138265</v>
      </c>
      <c r="X5" s="362"/>
    </row>
    <row r="6" spans="1:24" s="278" customFormat="1" ht="13.5" customHeight="1">
      <c r="A6" s="167"/>
      <c r="B6" s="176" t="s">
        <v>103</v>
      </c>
      <c r="C6" s="363"/>
      <c r="D6" s="364"/>
      <c r="E6" s="554"/>
      <c r="F6" s="515"/>
      <c r="G6" s="364"/>
      <c r="H6" s="364"/>
      <c r="I6" s="554"/>
      <c r="J6" s="515"/>
      <c r="K6" s="364"/>
      <c r="L6" s="364"/>
      <c r="M6" s="554"/>
      <c r="N6" s="365"/>
      <c r="O6" s="364">
        <f>+'2.SZ.TÁBL. BEVÉTELEK'!C69</f>
        <v>291961</v>
      </c>
      <c r="P6" s="364">
        <f>+'2.SZ.TÁBL. BEVÉTELEK'!D69</f>
        <v>301124</v>
      </c>
      <c r="Q6" s="554">
        <f>+'2.SZ.TÁBL. BEVÉTELEK'!E69</f>
        <v>221297</v>
      </c>
      <c r="R6" s="517">
        <f>+Q6/P6</f>
        <v>0.73490322923446816</v>
      </c>
      <c r="S6" s="369">
        <f>+K6+O6</f>
        <v>291961</v>
      </c>
      <c r="T6" s="364">
        <f t="shared" si="3"/>
        <v>301124</v>
      </c>
      <c r="U6" s="554">
        <f t="shared" si="3"/>
        <v>221297</v>
      </c>
      <c r="V6" s="517">
        <f t="shared" si="4"/>
        <v>0.73490322923446816</v>
      </c>
      <c r="W6" s="366"/>
      <c r="X6" s="366"/>
    </row>
    <row r="7" spans="1:24" s="3" customFormat="1" ht="13.5" customHeight="1">
      <c r="A7" s="151" t="s">
        <v>142</v>
      </c>
      <c r="B7" s="146" t="s">
        <v>104</v>
      </c>
      <c r="C7" s="372"/>
      <c r="D7" s="373"/>
      <c r="E7" s="555"/>
      <c r="F7" s="516"/>
      <c r="G7" s="373"/>
      <c r="H7" s="375"/>
      <c r="I7" s="562"/>
      <c r="J7" s="516"/>
      <c r="K7" s="373"/>
      <c r="L7" s="373"/>
      <c r="M7" s="555"/>
      <c r="N7" s="374"/>
      <c r="O7" s="376">
        <f>+O3+O4</f>
        <v>321181</v>
      </c>
      <c r="P7" s="376">
        <f t="shared" ref="P7:Q7" si="5">+P3+P4</f>
        <v>330344</v>
      </c>
      <c r="Q7" s="566">
        <f t="shared" si="5"/>
        <v>243421</v>
      </c>
      <c r="R7" s="516">
        <f>+Q7/P7</f>
        <v>0.73687126147288884</v>
      </c>
      <c r="S7" s="373">
        <f>+S3+S4</f>
        <v>321181</v>
      </c>
      <c r="T7" s="373">
        <f t="shared" ref="T7:U7" si="6">+T3+T4</f>
        <v>330344</v>
      </c>
      <c r="U7" s="555">
        <f t="shared" si="6"/>
        <v>243421</v>
      </c>
      <c r="V7" s="516">
        <f t="shared" si="4"/>
        <v>0.73687126147288884</v>
      </c>
      <c r="X7" s="4"/>
    </row>
    <row r="8" spans="1:24" ht="13.5" customHeight="1">
      <c r="A8" s="168" t="s">
        <v>143</v>
      </c>
      <c r="B8" s="177" t="s">
        <v>138</v>
      </c>
      <c r="C8" s="55"/>
      <c r="D8" s="75"/>
      <c r="E8" s="551"/>
      <c r="F8" s="512"/>
      <c r="G8" s="75"/>
      <c r="H8" s="11"/>
      <c r="I8" s="563"/>
      <c r="J8" s="512"/>
      <c r="K8" s="75"/>
      <c r="L8" s="75"/>
      <c r="M8" s="551"/>
      <c r="N8" s="108"/>
      <c r="O8" s="73"/>
      <c r="P8" s="73"/>
      <c r="Q8" s="568"/>
      <c r="R8" s="523"/>
      <c r="S8" s="75">
        <f>+K8+O8</f>
        <v>0</v>
      </c>
      <c r="T8" s="75">
        <f t="shared" ref="T8:U8" si="7">+L8+P8</f>
        <v>0</v>
      </c>
      <c r="U8" s="551">
        <f t="shared" si="7"/>
        <v>0</v>
      </c>
      <c r="V8" s="512"/>
    </row>
    <row r="9" spans="1:24" ht="13.5" customHeight="1">
      <c r="A9" s="160" t="s">
        <v>144</v>
      </c>
      <c r="B9" s="175" t="s">
        <v>105</v>
      </c>
      <c r="C9" s="56"/>
      <c r="D9" s="71"/>
      <c r="E9" s="552"/>
      <c r="F9" s="513"/>
      <c r="G9" s="71"/>
      <c r="H9" s="10"/>
      <c r="I9" s="564"/>
      <c r="J9" s="513"/>
      <c r="K9" s="71"/>
      <c r="L9" s="71"/>
      <c r="M9" s="552"/>
      <c r="N9" s="18"/>
      <c r="O9" s="145">
        <f>+O10</f>
        <v>2000</v>
      </c>
      <c r="P9" s="145">
        <f t="shared" ref="P9:Q9" si="8">+P10</f>
        <v>2000</v>
      </c>
      <c r="Q9" s="569">
        <f t="shared" si="8"/>
        <v>2000</v>
      </c>
      <c r="R9" s="513">
        <f t="shared" ref="R9:R11" si="9">+Q9/P9</f>
        <v>1</v>
      </c>
      <c r="S9" s="75">
        <f>+SUM(S10)</f>
        <v>2000</v>
      </c>
      <c r="T9" s="71">
        <f t="shared" ref="T9:U9" si="10">+SUM(T10)</f>
        <v>2000</v>
      </c>
      <c r="U9" s="552">
        <f t="shared" si="10"/>
        <v>2000</v>
      </c>
      <c r="V9" s="513">
        <f t="shared" ref="V9:V11" si="11">+U9/T9</f>
        <v>1</v>
      </c>
    </row>
    <row r="10" spans="1:24" s="287" customFormat="1" ht="13.5" customHeight="1">
      <c r="A10" s="167"/>
      <c r="B10" s="176" t="s">
        <v>103</v>
      </c>
      <c r="C10" s="363"/>
      <c r="D10" s="364"/>
      <c r="E10" s="554"/>
      <c r="F10" s="515"/>
      <c r="G10" s="364"/>
      <c r="H10" s="367"/>
      <c r="I10" s="565"/>
      <c r="J10" s="515"/>
      <c r="K10" s="364"/>
      <c r="L10" s="364"/>
      <c r="M10" s="554"/>
      <c r="N10" s="365"/>
      <c r="O10" s="368">
        <f>+'2.SZ.TÁBL. BEVÉTELEK'!C74</f>
        <v>2000</v>
      </c>
      <c r="P10" s="368">
        <f>+'2.SZ.TÁBL. BEVÉTELEK'!D74</f>
        <v>2000</v>
      </c>
      <c r="Q10" s="570">
        <f>+'2.SZ.TÁBL. BEVÉTELEK'!E74</f>
        <v>2000</v>
      </c>
      <c r="R10" s="517">
        <f t="shared" si="9"/>
        <v>1</v>
      </c>
      <c r="S10" s="369">
        <f>+K10+O10</f>
        <v>2000</v>
      </c>
      <c r="T10" s="364">
        <f t="shared" ref="T10:U10" si="12">+L10+P10</f>
        <v>2000</v>
      </c>
      <c r="U10" s="554">
        <f t="shared" si="12"/>
        <v>2000</v>
      </c>
      <c r="V10" s="517">
        <f t="shared" si="11"/>
        <v>1</v>
      </c>
      <c r="X10" s="362"/>
    </row>
    <row r="11" spans="1:24" s="3" customFormat="1" ht="13.5" customHeight="1">
      <c r="A11" s="151" t="s">
        <v>145</v>
      </c>
      <c r="B11" s="146" t="s">
        <v>106</v>
      </c>
      <c r="C11" s="372"/>
      <c r="D11" s="373"/>
      <c r="E11" s="555"/>
      <c r="F11" s="516"/>
      <c r="G11" s="373"/>
      <c r="H11" s="375"/>
      <c r="I11" s="562"/>
      <c r="J11" s="516"/>
      <c r="K11" s="373"/>
      <c r="L11" s="373"/>
      <c r="M11" s="555"/>
      <c r="N11" s="374"/>
      <c r="O11" s="376">
        <f>+O8+O9</f>
        <v>2000</v>
      </c>
      <c r="P11" s="376">
        <f t="shared" ref="P11:Q11" si="13">+P8+P9</f>
        <v>2000</v>
      </c>
      <c r="Q11" s="566">
        <f t="shared" si="13"/>
        <v>2000</v>
      </c>
      <c r="R11" s="516">
        <f t="shared" si="9"/>
        <v>1</v>
      </c>
      <c r="S11" s="373">
        <f>+S8+S9</f>
        <v>2000</v>
      </c>
      <c r="T11" s="373">
        <f t="shared" ref="T11:U11" si="14">+T8+T9</f>
        <v>2000</v>
      </c>
      <c r="U11" s="555">
        <f t="shared" si="14"/>
        <v>2000</v>
      </c>
      <c r="V11" s="516">
        <f t="shared" si="11"/>
        <v>1</v>
      </c>
      <c r="X11" s="4"/>
    </row>
    <row r="12" spans="1:24" ht="13.5" customHeight="1">
      <c r="A12" s="168" t="s">
        <v>146</v>
      </c>
      <c r="B12" s="177" t="s">
        <v>107</v>
      </c>
      <c r="C12" s="55">
        <f>+'3.SZ.TÁBL. SEGÍTŐ SZOLGÁLAT'!AA12</f>
        <v>0</v>
      </c>
      <c r="D12" s="75">
        <f>+'3.SZ.TÁBL. SEGÍTŐ SZOLGÁLAT'!AB12</f>
        <v>0</v>
      </c>
      <c r="E12" s="551">
        <f>+'3.SZ.TÁBL. SEGÍTŐ SZOLGÁLAT'!AC12</f>
        <v>0</v>
      </c>
      <c r="F12" s="512"/>
      <c r="G12" s="75"/>
      <c r="H12" s="75"/>
      <c r="I12" s="551"/>
      <c r="J12" s="512"/>
      <c r="K12" s="75">
        <f t="shared" ref="K12:K20" si="15">+C12+G12</f>
        <v>0</v>
      </c>
      <c r="L12" s="75">
        <f t="shared" ref="L12:M20" si="16">+D12+H12</f>
        <v>0</v>
      </c>
      <c r="M12" s="551">
        <f t="shared" si="16"/>
        <v>0</v>
      </c>
      <c r="N12" s="108"/>
      <c r="O12" s="73"/>
      <c r="P12" s="73"/>
      <c r="Q12" s="568"/>
      <c r="R12" s="512"/>
      <c r="S12" s="75">
        <f t="shared" ref="S12:S20" si="17">+K12+O12</f>
        <v>0</v>
      </c>
      <c r="T12" s="75">
        <f t="shared" ref="T12:U20" si="18">+L12+P12</f>
        <v>0</v>
      </c>
      <c r="U12" s="551">
        <f t="shared" si="18"/>
        <v>0</v>
      </c>
      <c r="V12" s="512"/>
    </row>
    <row r="13" spans="1:24" ht="13.5" customHeight="1">
      <c r="A13" s="160" t="s">
        <v>147</v>
      </c>
      <c r="B13" s="175" t="s">
        <v>108</v>
      </c>
      <c r="C13" s="56">
        <f>+'3.SZ.TÁBL. SEGÍTŐ SZOLGÁLAT'!AA13</f>
        <v>1925</v>
      </c>
      <c r="D13" s="71">
        <f>+'3.SZ.TÁBL. SEGÍTŐ SZOLGÁLAT'!AB13</f>
        <v>2180</v>
      </c>
      <c r="E13" s="552">
        <f>+'3.SZ.TÁBL. SEGÍTŐ SZOLGÁLAT'!AC13</f>
        <v>1887</v>
      </c>
      <c r="F13" s="513">
        <f>+E13/D13</f>
        <v>0.86559633027522931</v>
      </c>
      <c r="G13" s="71"/>
      <c r="H13" s="71"/>
      <c r="I13" s="552"/>
      <c r="J13" s="513"/>
      <c r="K13" s="71">
        <f t="shared" si="15"/>
        <v>1925</v>
      </c>
      <c r="L13" s="71">
        <f t="shared" si="16"/>
        <v>2180</v>
      </c>
      <c r="M13" s="552">
        <f t="shared" si="16"/>
        <v>1887</v>
      </c>
      <c r="N13" s="513">
        <f>+M13/L13</f>
        <v>0.86559633027522931</v>
      </c>
      <c r="O13" s="145"/>
      <c r="P13" s="145"/>
      <c r="Q13" s="569"/>
      <c r="R13" s="525"/>
      <c r="S13" s="71">
        <f t="shared" si="17"/>
        <v>1925</v>
      </c>
      <c r="T13" s="71">
        <f t="shared" si="18"/>
        <v>2180</v>
      </c>
      <c r="U13" s="552">
        <f t="shared" si="18"/>
        <v>1887</v>
      </c>
      <c r="V13" s="513">
        <f>+U13/T13</f>
        <v>0.86559633027522931</v>
      </c>
    </row>
    <row r="14" spans="1:24" ht="13.5" customHeight="1">
      <c r="A14" s="160" t="s">
        <v>148</v>
      </c>
      <c r="B14" s="175" t="s">
        <v>109</v>
      </c>
      <c r="C14" s="56">
        <f>+'3.SZ.TÁBL. SEGÍTŐ SZOLGÁLAT'!AA14</f>
        <v>0</v>
      </c>
      <c r="D14" s="71">
        <f>+'3.SZ.TÁBL. SEGÍTŐ SZOLGÁLAT'!AB14</f>
        <v>53</v>
      </c>
      <c r="E14" s="552">
        <f>+'3.SZ.TÁBL. SEGÍTŐ SZOLGÁLAT'!AC14</f>
        <v>26</v>
      </c>
      <c r="F14" s="513">
        <f>+E14/D14</f>
        <v>0.49056603773584906</v>
      </c>
      <c r="G14" s="71"/>
      <c r="H14" s="71"/>
      <c r="I14" s="552"/>
      <c r="J14" s="513"/>
      <c r="K14" s="71">
        <f t="shared" si="15"/>
        <v>0</v>
      </c>
      <c r="L14" s="71">
        <f t="shared" si="16"/>
        <v>53</v>
      </c>
      <c r="M14" s="552">
        <f t="shared" si="16"/>
        <v>26</v>
      </c>
      <c r="N14" s="513">
        <f>+M14/L14</f>
        <v>0.49056603773584906</v>
      </c>
      <c r="O14" s="145"/>
      <c r="P14" s="145"/>
      <c r="Q14" s="569"/>
      <c r="R14" s="513"/>
      <c r="S14" s="71">
        <f t="shared" si="17"/>
        <v>0</v>
      </c>
      <c r="T14" s="71">
        <f t="shared" si="18"/>
        <v>53</v>
      </c>
      <c r="U14" s="552">
        <f t="shared" si="18"/>
        <v>26</v>
      </c>
      <c r="V14" s="513">
        <f>+U14/T14</f>
        <v>0.49056603773584906</v>
      </c>
    </row>
    <row r="15" spans="1:24" ht="13.5" customHeight="1">
      <c r="A15" s="160" t="s">
        <v>149</v>
      </c>
      <c r="B15" s="175" t="s">
        <v>110</v>
      </c>
      <c r="C15" s="56">
        <f>+'3.SZ.TÁBL. SEGÍTŐ SZOLGÁLAT'!AA15</f>
        <v>0</v>
      </c>
      <c r="D15" s="71">
        <f>+'3.SZ.TÁBL. SEGÍTŐ SZOLGÁLAT'!AB15</f>
        <v>0</v>
      </c>
      <c r="E15" s="552">
        <f>+'3.SZ.TÁBL. SEGÍTŐ SZOLGÁLAT'!AC15</f>
        <v>0</v>
      </c>
      <c r="F15" s="513"/>
      <c r="G15" s="71"/>
      <c r="H15" s="71"/>
      <c r="I15" s="552"/>
      <c r="J15" s="513"/>
      <c r="K15" s="71">
        <f t="shared" si="15"/>
        <v>0</v>
      </c>
      <c r="L15" s="71">
        <f t="shared" si="16"/>
        <v>0</v>
      </c>
      <c r="M15" s="552">
        <f t="shared" si="16"/>
        <v>0</v>
      </c>
      <c r="N15" s="513"/>
      <c r="O15" s="145"/>
      <c r="P15" s="145"/>
      <c r="Q15" s="569"/>
      <c r="R15" s="525"/>
      <c r="S15" s="71">
        <f t="shared" si="17"/>
        <v>0</v>
      </c>
      <c r="T15" s="71">
        <f t="shared" si="18"/>
        <v>0</v>
      </c>
      <c r="U15" s="552">
        <f t="shared" si="18"/>
        <v>0</v>
      </c>
      <c r="V15" s="525"/>
    </row>
    <row r="16" spans="1:24" ht="13.5" customHeight="1">
      <c r="A16" s="160" t="s">
        <v>150</v>
      </c>
      <c r="B16" s="175" t="s">
        <v>111</v>
      </c>
      <c r="C16" s="56">
        <f>+'3.SZ.TÁBL. SEGÍTŐ SZOLGÁLAT'!AA16</f>
        <v>7095</v>
      </c>
      <c r="D16" s="71">
        <f>+'3.SZ.TÁBL. SEGÍTŐ SZOLGÁLAT'!AB16</f>
        <v>7095</v>
      </c>
      <c r="E16" s="552">
        <f>+'3.SZ.TÁBL. SEGÍTŐ SZOLGÁLAT'!AC16</f>
        <v>6362</v>
      </c>
      <c r="F16" s="513">
        <f>+E16/D16</f>
        <v>0.89668780831571526</v>
      </c>
      <c r="G16" s="71">
        <f>+'4.SZ.TÁBL. ÓVODA'!R16</f>
        <v>0</v>
      </c>
      <c r="H16" s="71">
        <f>+'4.SZ.TÁBL. ÓVODA'!S16</f>
        <v>0</v>
      </c>
      <c r="I16" s="552">
        <f>+'4.SZ.TÁBL. ÓVODA'!T16</f>
        <v>0</v>
      </c>
      <c r="J16" s="513"/>
      <c r="K16" s="71">
        <f t="shared" si="15"/>
        <v>7095</v>
      </c>
      <c r="L16" s="71">
        <f t="shared" si="16"/>
        <v>7095</v>
      </c>
      <c r="M16" s="552">
        <f t="shared" si="16"/>
        <v>6362</v>
      </c>
      <c r="N16" s="513">
        <f>+M16/L16</f>
        <v>0.89668780831571526</v>
      </c>
      <c r="O16" s="145"/>
      <c r="P16" s="145"/>
      <c r="Q16" s="569"/>
      <c r="R16" s="525"/>
      <c r="S16" s="71">
        <f t="shared" si="17"/>
        <v>7095</v>
      </c>
      <c r="T16" s="71">
        <f t="shared" si="18"/>
        <v>7095</v>
      </c>
      <c r="U16" s="552">
        <f t="shared" si="18"/>
        <v>6362</v>
      </c>
      <c r="V16" s="513">
        <f>+U16/T16</f>
        <v>0.89668780831571526</v>
      </c>
    </row>
    <row r="17" spans="1:24" ht="13.5" customHeight="1">
      <c r="A17" s="160" t="s">
        <v>151</v>
      </c>
      <c r="B17" s="175" t="s">
        <v>112</v>
      </c>
      <c r="C17" s="56">
        <f>+'3.SZ.TÁBL. SEGÍTŐ SZOLGÁLAT'!AA17</f>
        <v>0</v>
      </c>
      <c r="D17" s="71">
        <f>+'3.SZ.TÁBL. SEGÍTŐ SZOLGÁLAT'!AB17</f>
        <v>0</v>
      </c>
      <c r="E17" s="552">
        <f>+'3.SZ.TÁBL. SEGÍTŐ SZOLGÁLAT'!AC17</f>
        <v>0</v>
      </c>
      <c r="F17" s="513"/>
      <c r="G17" s="71"/>
      <c r="H17" s="71"/>
      <c r="I17" s="552"/>
      <c r="J17" s="513"/>
      <c r="K17" s="71">
        <f t="shared" si="15"/>
        <v>0</v>
      </c>
      <c r="L17" s="71">
        <f t="shared" si="16"/>
        <v>0</v>
      </c>
      <c r="M17" s="552">
        <f t="shared" si="16"/>
        <v>0</v>
      </c>
      <c r="N17" s="513"/>
      <c r="O17" s="145"/>
      <c r="P17" s="145"/>
      <c r="Q17" s="569"/>
      <c r="R17" s="525"/>
      <c r="S17" s="71">
        <f t="shared" si="17"/>
        <v>0</v>
      </c>
      <c r="T17" s="71">
        <f t="shared" si="18"/>
        <v>0</v>
      </c>
      <c r="U17" s="552">
        <f t="shared" si="18"/>
        <v>0</v>
      </c>
      <c r="V17" s="525"/>
    </row>
    <row r="18" spans="1:24" ht="13.5" customHeight="1">
      <c r="A18" s="160" t="s">
        <v>152</v>
      </c>
      <c r="B18" s="175" t="s">
        <v>113</v>
      </c>
      <c r="C18" s="56">
        <f>+'3.SZ.TÁBL. SEGÍTŐ SZOLGÁLAT'!AA18</f>
        <v>0</v>
      </c>
      <c r="D18" s="71">
        <f>+'3.SZ.TÁBL. SEGÍTŐ SZOLGÁLAT'!AB18</f>
        <v>0</v>
      </c>
      <c r="E18" s="552">
        <f>+'3.SZ.TÁBL. SEGÍTŐ SZOLGÁLAT'!AC18</f>
        <v>0</v>
      </c>
      <c r="F18" s="513"/>
      <c r="G18" s="71"/>
      <c r="H18" s="71"/>
      <c r="I18" s="552"/>
      <c r="J18" s="513"/>
      <c r="K18" s="71">
        <f t="shared" si="15"/>
        <v>0</v>
      </c>
      <c r="L18" s="71">
        <f t="shared" si="16"/>
        <v>0</v>
      </c>
      <c r="M18" s="552">
        <f t="shared" si="16"/>
        <v>0</v>
      </c>
      <c r="N18" s="513"/>
      <c r="O18" s="145"/>
      <c r="P18" s="145"/>
      <c r="Q18" s="569"/>
      <c r="R18" s="525"/>
      <c r="S18" s="71">
        <f t="shared" si="17"/>
        <v>0</v>
      </c>
      <c r="T18" s="71">
        <f t="shared" si="18"/>
        <v>0</v>
      </c>
      <c r="U18" s="552">
        <f t="shared" si="18"/>
        <v>0</v>
      </c>
      <c r="V18" s="525"/>
    </row>
    <row r="19" spans="1:24" ht="13.5" customHeight="1">
      <c r="A19" s="160" t="s">
        <v>153</v>
      </c>
      <c r="B19" s="175" t="s">
        <v>114</v>
      </c>
      <c r="C19" s="56">
        <f>+'3.SZ.TÁBL. SEGÍTŐ SZOLGÁLAT'!AA19</f>
        <v>0</v>
      </c>
      <c r="D19" s="71">
        <f>+'3.SZ.TÁBL. SEGÍTŐ SZOLGÁLAT'!AB19</f>
        <v>0</v>
      </c>
      <c r="E19" s="552">
        <f>+'3.SZ.TÁBL. SEGÍTŐ SZOLGÁLAT'!AC19</f>
        <v>0</v>
      </c>
      <c r="F19" s="513"/>
      <c r="G19" s="71"/>
      <c r="H19" s="71"/>
      <c r="I19" s="552"/>
      <c r="J19" s="513"/>
      <c r="K19" s="71">
        <f t="shared" si="15"/>
        <v>0</v>
      </c>
      <c r="L19" s="71">
        <f t="shared" si="16"/>
        <v>0</v>
      </c>
      <c r="M19" s="552">
        <f t="shared" si="16"/>
        <v>0</v>
      </c>
      <c r="N19" s="513"/>
      <c r="O19" s="145"/>
      <c r="P19" s="145"/>
      <c r="Q19" s="569"/>
      <c r="R19" s="525"/>
      <c r="S19" s="71">
        <f t="shared" si="17"/>
        <v>0</v>
      </c>
      <c r="T19" s="71">
        <f t="shared" si="18"/>
        <v>0</v>
      </c>
      <c r="U19" s="552">
        <f t="shared" si="18"/>
        <v>0</v>
      </c>
      <c r="V19" s="525"/>
    </row>
    <row r="20" spans="1:24" ht="13.5" customHeight="1">
      <c r="A20" s="169" t="s">
        <v>154</v>
      </c>
      <c r="B20" s="178" t="s">
        <v>115</v>
      </c>
      <c r="C20" s="57">
        <f>+'3.SZ.TÁBL. SEGÍTŐ SZOLGÁLAT'!AA20</f>
        <v>0</v>
      </c>
      <c r="D20" s="72">
        <f>+'3.SZ.TÁBL. SEGÍTŐ SZOLGÁLAT'!AB20</f>
        <v>0</v>
      </c>
      <c r="E20" s="556">
        <f>+'3.SZ.TÁBL. SEGÍTŐ SZOLGÁLAT'!AC20</f>
        <v>0</v>
      </c>
      <c r="F20" s="517"/>
      <c r="G20" s="72"/>
      <c r="H20" s="72"/>
      <c r="I20" s="556"/>
      <c r="J20" s="517"/>
      <c r="K20" s="72">
        <f t="shared" si="15"/>
        <v>0</v>
      </c>
      <c r="L20" s="72">
        <f t="shared" si="16"/>
        <v>0</v>
      </c>
      <c r="M20" s="556">
        <f t="shared" si="16"/>
        <v>0</v>
      </c>
      <c r="N20" s="517"/>
      <c r="O20" s="180"/>
      <c r="P20" s="180"/>
      <c r="Q20" s="571"/>
      <c r="R20" s="524"/>
      <c r="S20" s="72">
        <f t="shared" si="17"/>
        <v>0</v>
      </c>
      <c r="T20" s="72">
        <f t="shared" si="18"/>
        <v>0</v>
      </c>
      <c r="U20" s="556">
        <f t="shared" si="18"/>
        <v>0</v>
      </c>
      <c r="V20" s="524"/>
    </row>
    <row r="21" spans="1:24" s="3" customFormat="1" ht="13.5" customHeight="1">
      <c r="A21" s="151" t="s">
        <v>155</v>
      </c>
      <c r="B21" s="146" t="s">
        <v>116</v>
      </c>
      <c r="C21" s="288">
        <f>SUM(C12:C20)</f>
        <v>9020</v>
      </c>
      <c r="D21" s="293">
        <f>SUM(D12:D20)</f>
        <v>9328</v>
      </c>
      <c r="E21" s="296">
        <f>SUM(E12:E20)</f>
        <v>8275</v>
      </c>
      <c r="F21" s="516">
        <f>+E21/D21</f>
        <v>0.88711406518010294</v>
      </c>
      <c r="G21" s="293">
        <f>SUM(G12:G20)</f>
        <v>0</v>
      </c>
      <c r="H21" s="293">
        <f t="shared" ref="H21:I21" si="19">SUM(H12:H20)</f>
        <v>0</v>
      </c>
      <c r="I21" s="296">
        <f t="shared" si="19"/>
        <v>0</v>
      </c>
      <c r="J21" s="516"/>
      <c r="K21" s="293">
        <f>SUM(K12:K20)</f>
        <v>9020</v>
      </c>
      <c r="L21" s="293">
        <f t="shared" ref="L21:M21" si="20">SUM(L12:L20)</f>
        <v>9328</v>
      </c>
      <c r="M21" s="296">
        <f t="shared" si="20"/>
        <v>8275</v>
      </c>
      <c r="N21" s="516">
        <f>+M21/L21</f>
        <v>0.88711406518010294</v>
      </c>
      <c r="O21" s="293">
        <f>SUM(O12:O20)</f>
        <v>0</v>
      </c>
      <c r="P21" s="293">
        <f t="shared" ref="P21:Q21" si="21">SUM(P12:P20)</f>
        <v>0</v>
      </c>
      <c r="Q21" s="296">
        <f t="shared" si="21"/>
        <v>0</v>
      </c>
      <c r="R21" s="522"/>
      <c r="S21" s="373">
        <f>SUM(S12:S20)</f>
        <v>9020</v>
      </c>
      <c r="T21" s="373">
        <f t="shared" ref="T21:U21" si="22">SUM(T12:T20)</f>
        <v>9328</v>
      </c>
      <c r="U21" s="555">
        <f t="shared" si="22"/>
        <v>8275</v>
      </c>
      <c r="V21" s="516">
        <f>+U21/T21</f>
        <v>0.88711406518010294</v>
      </c>
      <c r="X21" s="4"/>
    </row>
    <row r="22" spans="1:24" s="3" customFormat="1" ht="13.5" customHeight="1">
      <c r="A22" s="151" t="s">
        <v>156</v>
      </c>
      <c r="B22" s="146" t="s">
        <v>117</v>
      </c>
      <c r="C22" s="288"/>
      <c r="D22" s="293"/>
      <c r="E22" s="296"/>
      <c r="F22" s="516"/>
      <c r="G22" s="293"/>
      <c r="H22" s="293"/>
      <c r="I22" s="296"/>
      <c r="J22" s="516"/>
      <c r="K22" s="293"/>
      <c r="L22" s="293"/>
      <c r="M22" s="296"/>
      <c r="N22" s="516"/>
      <c r="O22" s="376"/>
      <c r="P22" s="376"/>
      <c r="Q22" s="566"/>
      <c r="R22" s="522"/>
      <c r="S22" s="373">
        <f>+K22+O22</f>
        <v>0</v>
      </c>
      <c r="T22" s="373">
        <f t="shared" ref="T22:U23" si="23">+L22+P22</f>
        <v>0</v>
      </c>
      <c r="U22" s="555">
        <f t="shared" si="23"/>
        <v>0</v>
      </c>
      <c r="V22" s="522"/>
      <c r="X22" s="4"/>
    </row>
    <row r="23" spans="1:24" ht="13.5" customHeight="1">
      <c r="A23" s="170" t="s">
        <v>157</v>
      </c>
      <c r="B23" s="179" t="s">
        <v>118</v>
      </c>
      <c r="C23" s="235"/>
      <c r="D23" s="231"/>
      <c r="E23" s="232"/>
      <c r="F23" s="518"/>
      <c r="G23" s="231"/>
      <c r="H23" s="231"/>
      <c r="I23" s="232"/>
      <c r="J23" s="518"/>
      <c r="K23" s="231"/>
      <c r="L23" s="231"/>
      <c r="M23" s="232"/>
      <c r="N23" s="518"/>
      <c r="O23" s="181"/>
      <c r="P23" s="181"/>
      <c r="Q23" s="567"/>
      <c r="R23" s="535"/>
      <c r="S23" s="107">
        <f>+K23+O23</f>
        <v>0</v>
      </c>
      <c r="T23" s="107">
        <f t="shared" si="23"/>
        <v>0</v>
      </c>
      <c r="U23" s="557">
        <f t="shared" si="23"/>
        <v>0</v>
      </c>
      <c r="V23" s="535"/>
    </row>
    <row r="24" spans="1:24" s="3" customFormat="1" ht="13.5" customHeight="1">
      <c r="A24" s="151" t="s">
        <v>158</v>
      </c>
      <c r="B24" s="146" t="s">
        <v>279</v>
      </c>
      <c r="C24" s="288">
        <f>+C23</f>
        <v>0</v>
      </c>
      <c r="D24" s="293">
        <f>+D23</f>
        <v>0</v>
      </c>
      <c r="E24" s="296">
        <f>+E23</f>
        <v>0</v>
      </c>
      <c r="F24" s="516"/>
      <c r="G24" s="293">
        <f>+G23</f>
        <v>0</v>
      </c>
      <c r="H24" s="293">
        <f t="shared" ref="H24:I24" si="24">+H23</f>
        <v>0</v>
      </c>
      <c r="I24" s="296">
        <f t="shared" si="24"/>
        <v>0</v>
      </c>
      <c r="J24" s="516"/>
      <c r="K24" s="293">
        <f>+K23</f>
        <v>0</v>
      </c>
      <c r="L24" s="293">
        <f t="shared" ref="L24:M24" si="25">+L23</f>
        <v>0</v>
      </c>
      <c r="M24" s="296">
        <f t="shared" si="25"/>
        <v>0</v>
      </c>
      <c r="N24" s="516"/>
      <c r="O24" s="293">
        <f>+O23</f>
        <v>0</v>
      </c>
      <c r="P24" s="293">
        <f t="shared" ref="P24:Q24" si="26">+P23</f>
        <v>0</v>
      </c>
      <c r="Q24" s="296">
        <f t="shared" si="26"/>
        <v>0</v>
      </c>
      <c r="R24" s="516"/>
      <c r="S24" s="373">
        <f>+S23</f>
        <v>0</v>
      </c>
      <c r="T24" s="373">
        <f t="shared" ref="T24:U24" si="27">+T23</f>
        <v>0</v>
      </c>
      <c r="U24" s="555">
        <f t="shared" si="27"/>
        <v>0</v>
      </c>
      <c r="V24" s="516"/>
      <c r="X24" s="4"/>
    </row>
    <row r="25" spans="1:24" ht="13.5" customHeight="1">
      <c r="A25" s="170" t="s">
        <v>159</v>
      </c>
      <c r="B25" s="179" t="s">
        <v>119</v>
      </c>
      <c r="C25" s="235"/>
      <c r="D25" s="231"/>
      <c r="E25" s="232"/>
      <c r="F25" s="518"/>
      <c r="G25" s="231"/>
      <c r="H25" s="231"/>
      <c r="I25" s="232"/>
      <c r="J25" s="518"/>
      <c r="K25" s="231"/>
      <c r="L25" s="231"/>
      <c r="M25" s="232"/>
      <c r="N25" s="518"/>
      <c r="O25" s="181"/>
      <c r="P25" s="181"/>
      <c r="Q25" s="567"/>
      <c r="R25" s="535"/>
      <c r="S25" s="107">
        <f>+K25+O25</f>
        <v>0</v>
      </c>
      <c r="T25" s="107">
        <f t="shared" ref="T25:U25" si="28">+L25+P25</f>
        <v>0</v>
      </c>
      <c r="U25" s="557">
        <f t="shared" si="28"/>
        <v>0</v>
      </c>
      <c r="V25" s="535"/>
    </row>
    <row r="26" spans="1:24" s="3" customFormat="1" ht="13.5" customHeight="1">
      <c r="A26" s="151" t="s">
        <v>160</v>
      </c>
      <c r="B26" s="146" t="s">
        <v>280</v>
      </c>
      <c r="C26" s="288">
        <f>+C25</f>
        <v>0</v>
      </c>
      <c r="D26" s="293">
        <f>+D25</f>
        <v>0</v>
      </c>
      <c r="E26" s="296">
        <f>+E25</f>
        <v>0</v>
      </c>
      <c r="F26" s="516"/>
      <c r="G26" s="293">
        <f>+G25</f>
        <v>0</v>
      </c>
      <c r="H26" s="293">
        <f t="shared" ref="H26:I26" si="29">+H25</f>
        <v>0</v>
      </c>
      <c r="I26" s="296">
        <f t="shared" si="29"/>
        <v>0</v>
      </c>
      <c r="J26" s="516"/>
      <c r="K26" s="293">
        <f>+K25</f>
        <v>0</v>
      </c>
      <c r="L26" s="293">
        <f t="shared" ref="L26:M26" si="30">+L25</f>
        <v>0</v>
      </c>
      <c r="M26" s="296">
        <f t="shared" si="30"/>
        <v>0</v>
      </c>
      <c r="N26" s="516"/>
      <c r="O26" s="293">
        <f>+O25</f>
        <v>0</v>
      </c>
      <c r="P26" s="293">
        <f t="shared" ref="P26:Q26" si="31">+P25</f>
        <v>0</v>
      </c>
      <c r="Q26" s="296">
        <f t="shared" si="31"/>
        <v>0</v>
      </c>
      <c r="R26" s="522"/>
      <c r="S26" s="373">
        <f>+S25</f>
        <v>0</v>
      </c>
      <c r="T26" s="373">
        <f t="shared" ref="T26:U26" si="32">+T25</f>
        <v>0</v>
      </c>
      <c r="U26" s="555">
        <f t="shared" si="32"/>
        <v>0</v>
      </c>
      <c r="V26" s="522"/>
      <c r="X26" s="4"/>
    </row>
    <row r="27" spans="1:24" s="3" customFormat="1" ht="13.5" customHeight="1">
      <c r="A27" s="151" t="s">
        <v>161</v>
      </c>
      <c r="B27" s="146" t="s">
        <v>120</v>
      </c>
      <c r="C27" s="288">
        <f>+C7+C11+C21+C22+C24+C26</f>
        <v>9020</v>
      </c>
      <c r="D27" s="293">
        <f>+D7+D11+D21+D22+D24+D26</f>
        <v>9328</v>
      </c>
      <c r="E27" s="296">
        <f>+E7+E11+E21+E22+E24+E26</f>
        <v>8275</v>
      </c>
      <c r="F27" s="516">
        <f t="shared" ref="F27:F32" si="33">+E27/D27</f>
        <v>0.88711406518010294</v>
      </c>
      <c r="G27" s="293">
        <f>+G7+G11+G21+G22+G24+G26</f>
        <v>0</v>
      </c>
      <c r="H27" s="293">
        <f t="shared" ref="H27:I27" si="34">+H7+H11+H21+H22+H24+H26</f>
        <v>0</v>
      </c>
      <c r="I27" s="296">
        <f t="shared" si="34"/>
        <v>0</v>
      </c>
      <c r="J27" s="516"/>
      <c r="K27" s="293">
        <f>+K7+K11+K21+K22+K24+K26</f>
        <v>9020</v>
      </c>
      <c r="L27" s="293">
        <f t="shared" ref="L27:M27" si="35">+L7+L11+L21+L22+L24+L26</f>
        <v>9328</v>
      </c>
      <c r="M27" s="296">
        <f t="shared" si="35"/>
        <v>8275</v>
      </c>
      <c r="N27" s="516">
        <f>+M27/L27</f>
        <v>0.88711406518010294</v>
      </c>
      <c r="O27" s="293">
        <f>+O7+O11+O21+O22+O24+O26</f>
        <v>323181</v>
      </c>
      <c r="P27" s="293">
        <f t="shared" ref="P27:Q27" si="36">+P7+P11+P21+P22+P24+P26</f>
        <v>332344</v>
      </c>
      <c r="Q27" s="296">
        <f t="shared" si="36"/>
        <v>245421</v>
      </c>
      <c r="R27" s="516">
        <f>+Q27/P27</f>
        <v>0.73845473364947167</v>
      </c>
      <c r="S27" s="373">
        <f>+S7+S11+S21+S22+S24+S26</f>
        <v>332201</v>
      </c>
      <c r="T27" s="373">
        <f t="shared" ref="T27:U27" si="37">+T7+T11+T21+T22+T24+T26</f>
        <v>341672</v>
      </c>
      <c r="U27" s="555">
        <f t="shared" si="37"/>
        <v>253696</v>
      </c>
      <c r="V27" s="516">
        <f>+U27/T27</f>
        <v>0.74251328759746194</v>
      </c>
      <c r="X27" s="4"/>
    </row>
    <row r="28" spans="1:24" s="3" customFormat="1" ht="13.5" customHeight="1">
      <c r="A28" s="152" t="s">
        <v>162</v>
      </c>
      <c r="B28" s="146" t="s">
        <v>121</v>
      </c>
      <c r="C28" s="600">
        <f>+'3.SZ.TÁBL. SEGÍTŐ SZOLGÁLAT'!AA28</f>
        <v>0</v>
      </c>
      <c r="D28" s="601">
        <f>+'3.SZ.TÁBL. SEGÍTŐ SZOLGÁLAT'!AB28</f>
        <v>455</v>
      </c>
      <c r="E28" s="602">
        <f>+'3.SZ.TÁBL. SEGÍTŐ SZOLGÁLAT'!AC28</f>
        <v>455</v>
      </c>
      <c r="F28" s="516">
        <f t="shared" si="33"/>
        <v>1</v>
      </c>
      <c r="G28" s="601">
        <f>+'4.SZ.TÁBL. ÓVODA'!R28</f>
        <v>0</v>
      </c>
      <c r="H28" s="601">
        <f>+'4.SZ.TÁBL. ÓVODA'!S28</f>
        <v>571</v>
      </c>
      <c r="I28" s="602">
        <f>+'4.SZ.TÁBL. ÓVODA'!T28</f>
        <v>571</v>
      </c>
      <c r="J28" s="516">
        <f>+I28/H28</f>
        <v>1</v>
      </c>
      <c r="K28" s="373">
        <f>+C28+G28</f>
        <v>0</v>
      </c>
      <c r="L28" s="373">
        <f t="shared" ref="L28:M29" si="38">+D28+H28</f>
        <v>1026</v>
      </c>
      <c r="M28" s="555">
        <f t="shared" si="38"/>
        <v>1026</v>
      </c>
      <c r="N28" s="516">
        <f>+M28/L28</f>
        <v>1</v>
      </c>
      <c r="O28" s="376"/>
      <c r="P28" s="376">
        <f>+'[3]1.1.SZ.TÁBL. BEV - KIAD'!$N$28</f>
        <v>21708</v>
      </c>
      <c r="Q28" s="566">
        <v>21708</v>
      </c>
      <c r="R28" s="516">
        <f>+Q28/P28</f>
        <v>1</v>
      </c>
      <c r="S28" s="373">
        <f>+K28+O28</f>
        <v>0</v>
      </c>
      <c r="T28" s="373">
        <f t="shared" ref="T28:U28" si="39">+L28+P28</f>
        <v>22734</v>
      </c>
      <c r="U28" s="555">
        <f t="shared" si="39"/>
        <v>22734</v>
      </c>
      <c r="V28" s="516">
        <f>+U28/T28</f>
        <v>1</v>
      </c>
      <c r="X28" s="4"/>
    </row>
    <row r="29" spans="1:24" s="3" customFormat="1" ht="13.5" customHeight="1">
      <c r="A29" s="404" t="s">
        <v>277</v>
      </c>
      <c r="B29" s="405" t="s">
        <v>278</v>
      </c>
      <c r="C29" s="406">
        <f>+'3.SZ.TÁBL. SEGÍTŐ SZOLGÁLAT'!AA29</f>
        <v>93542</v>
      </c>
      <c r="D29" s="507">
        <f>+'3.SZ.TÁBL. SEGÍTŐ SZOLGÁLAT'!AB29</f>
        <v>100487</v>
      </c>
      <c r="E29" s="579">
        <f>+'3.SZ.TÁBL. SEGÍTŐ SZOLGÁLAT'!AC29</f>
        <v>73872</v>
      </c>
      <c r="F29" s="519">
        <f t="shared" si="33"/>
        <v>0.73513986883875526</v>
      </c>
      <c r="G29" s="507">
        <f>+'4.SZ.TÁBL. ÓVODA'!R29</f>
        <v>177864</v>
      </c>
      <c r="H29" s="507">
        <f>+'4.SZ.TÁBL. ÓVODA'!S29</f>
        <v>179104</v>
      </c>
      <c r="I29" s="579">
        <f>+'4.SZ.TÁBL. ÓVODA'!T29</f>
        <v>123606</v>
      </c>
      <c r="J29" s="519">
        <f>+I29/H29</f>
        <v>0.69013534036090762</v>
      </c>
      <c r="K29" s="407">
        <f>+C29+G29</f>
        <v>271406</v>
      </c>
      <c r="L29" s="407">
        <f t="shared" si="38"/>
        <v>279591</v>
      </c>
      <c r="M29" s="558">
        <f t="shared" si="38"/>
        <v>197478</v>
      </c>
      <c r="N29" s="519">
        <f t="shared" ref="N29:N32" si="40">+M29/L29</f>
        <v>0.70631028895779913</v>
      </c>
      <c r="O29" s="408"/>
      <c r="P29" s="408"/>
      <c r="Q29" s="572"/>
      <c r="R29" s="536"/>
      <c r="S29" s="407"/>
      <c r="T29" s="407"/>
      <c r="U29" s="558"/>
      <c r="V29" s="536"/>
      <c r="X29" s="4"/>
    </row>
    <row r="30" spans="1:24" s="3" customFormat="1" ht="13.5" customHeight="1" thickBot="1">
      <c r="A30" s="154" t="s">
        <v>163</v>
      </c>
      <c r="B30" s="182" t="s">
        <v>122</v>
      </c>
      <c r="C30" s="353">
        <f>SUM(C28:C29)</f>
        <v>93542</v>
      </c>
      <c r="D30" s="354">
        <f>SUM(D28:D29)</f>
        <v>100942</v>
      </c>
      <c r="E30" s="559">
        <f>SUM(E28:E29)</f>
        <v>74327</v>
      </c>
      <c r="F30" s="520">
        <f t="shared" si="33"/>
        <v>0.73633373620494935</v>
      </c>
      <c r="G30" s="354">
        <f>SUM(G28:G29)</f>
        <v>177864</v>
      </c>
      <c r="H30" s="354">
        <f t="shared" ref="H30:I30" si="41">SUM(H28:H29)</f>
        <v>179675</v>
      </c>
      <c r="I30" s="559">
        <f t="shared" si="41"/>
        <v>124177</v>
      </c>
      <c r="J30" s="520">
        <f>+I30/H30</f>
        <v>0.69112007791846386</v>
      </c>
      <c r="K30" s="354">
        <f>SUM(K28:K29)</f>
        <v>271406</v>
      </c>
      <c r="L30" s="354">
        <f t="shared" ref="L30:M30" si="42">SUM(L28:L29)</f>
        <v>280617</v>
      </c>
      <c r="M30" s="559">
        <f t="shared" si="42"/>
        <v>198504</v>
      </c>
      <c r="N30" s="520">
        <f t="shared" si="40"/>
        <v>0.70738408578240097</v>
      </c>
      <c r="O30" s="354">
        <f>SUM(O28:O29)</f>
        <v>0</v>
      </c>
      <c r="P30" s="354">
        <f>SUM(P28:P29)</f>
        <v>21708</v>
      </c>
      <c r="Q30" s="559">
        <f t="shared" ref="Q30" si="43">SUM(Q28:Q29)</f>
        <v>21708</v>
      </c>
      <c r="R30" s="520">
        <f>+Q30/P30</f>
        <v>1</v>
      </c>
      <c r="S30" s="354">
        <f>+S28+S29</f>
        <v>0</v>
      </c>
      <c r="T30" s="354">
        <f t="shared" ref="T30:U30" si="44">+T28+T29</f>
        <v>22734</v>
      </c>
      <c r="U30" s="559">
        <f t="shared" si="44"/>
        <v>22734</v>
      </c>
      <c r="V30" s="520">
        <f>+U30/T30</f>
        <v>1</v>
      </c>
      <c r="X30" s="4"/>
    </row>
    <row r="31" spans="1:24" s="3" customFormat="1" ht="13.5" customHeight="1" thickBot="1">
      <c r="A31" s="782" t="s">
        <v>0</v>
      </c>
      <c r="B31" s="783"/>
      <c r="C31" s="355">
        <f>+C27+C30</f>
        <v>102562</v>
      </c>
      <c r="D31" s="356">
        <f>+D27+D30</f>
        <v>110270</v>
      </c>
      <c r="E31" s="560">
        <f>+E27+E30</f>
        <v>82602</v>
      </c>
      <c r="F31" s="521">
        <f t="shared" si="33"/>
        <v>0.74908860070735472</v>
      </c>
      <c r="G31" s="356">
        <f>+G27+G30</f>
        <v>177864</v>
      </c>
      <c r="H31" s="356">
        <f t="shared" ref="H31:I31" si="45">+H27+H30</f>
        <v>179675</v>
      </c>
      <c r="I31" s="560">
        <f t="shared" si="45"/>
        <v>124177</v>
      </c>
      <c r="J31" s="521">
        <f>+I31/H31</f>
        <v>0.69112007791846386</v>
      </c>
      <c r="K31" s="356">
        <f>+K27+K30</f>
        <v>280426</v>
      </c>
      <c r="L31" s="356">
        <f t="shared" ref="L31:M31" si="46">+L27+L30</f>
        <v>289945</v>
      </c>
      <c r="M31" s="560">
        <f t="shared" si="46"/>
        <v>206779</v>
      </c>
      <c r="N31" s="521">
        <f t="shared" si="40"/>
        <v>0.71316629015847832</v>
      </c>
      <c r="O31" s="356">
        <f>+O27+O30</f>
        <v>323181</v>
      </c>
      <c r="P31" s="356">
        <f t="shared" ref="P31:Q31" si="47">+P27+P30</f>
        <v>354052</v>
      </c>
      <c r="Q31" s="560">
        <f t="shared" si="47"/>
        <v>267129</v>
      </c>
      <c r="R31" s="521">
        <f>+Q31/P31</f>
        <v>0.75449086574853408</v>
      </c>
      <c r="S31" s="356">
        <f>+S27+S30</f>
        <v>332201</v>
      </c>
      <c r="T31" s="356">
        <f t="shared" ref="T31:U31" si="48">+T27+T30</f>
        <v>364406</v>
      </c>
      <c r="U31" s="560">
        <f t="shared" si="48"/>
        <v>276430</v>
      </c>
      <c r="V31" s="521">
        <f>+U31/T31</f>
        <v>0.75857697183910255</v>
      </c>
      <c r="X31" s="4"/>
    </row>
    <row r="32" spans="1:24" ht="13.5" customHeight="1">
      <c r="A32" s="187" t="s">
        <v>181</v>
      </c>
      <c r="B32" s="171" t="s">
        <v>182</v>
      </c>
      <c r="C32" s="210">
        <f>+'3.SZ.TÁBL. SEGÍTŐ SZOLGÁLAT'!AA42</f>
        <v>54945</v>
      </c>
      <c r="D32" s="206">
        <f>+'3.SZ.TÁBL. SEGÍTŐ SZOLGÁLAT'!AB42</f>
        <v>58517</v>
      </c>
      <c r="E32" s="207">
        <f>+'3.SZ.TÁBL. SEGÍTŐ SZOLGÁLAT'!AC42</f>
        <v>46473</v>
      </c>
      <c r="F32" s="512">
        <f t="shared" si="33"/>
        <v>0.79417946921407456</v>
      </c>
      <c r="G32" s="206">
        <f>+'4.SZ.TÁBL. ÓVODA'!R39</f>
        <v>108347</v>
      </c>
      <c r="H32" s="206">
        <f>+'4.SZ.TÁBL. ÓVODA'!S39</f>
        <v>104362</v>
      </c>
      <c r="I32" s="207">
        <f>+'4.SZ.TÁBL. ÓVODA'!T39</f>
        <v>72099</v>
      </c>
      <c r="J32" s="512">
        <f>+I32/H32</f>
        <v>0.69085490887487788</v>
      </c>
      <c r="K32" s="75">
        <f t="shared" ref="K32:K45" si="49">+C32+G32</f>
        <v>163292</v>
      </c>
      <c r="L32" s="75">
        <f t="shared" ref="L32:M45" si="50">+D32+H32</f>
        <v>162879</v>
      </c>
      <c r="M32" s="551">
        <f t="shared" si="50"/>
        <v>118572</v>
      </c>
      <c r="N32" s="512">
        <f t="shared" si="40"/>
        <v>0.72797598217081394</v>
      </c>
      <c r="O32" s="73"/>
      <c r="P32" s="73"/>
      <c r="Q32" s="568"/>
      <c r="R32" s="523"/>
      <c r="S32" s="75">
        <f t="shared" ref="S32:S45" si="51">+K32+O32</f>
        <v>163292</v>
      </c>
      <c r="T32" s="75">
        <f t="shared" ref="T32:U45" si="52">+L32+P32</f>
        <v>162879</v>
      </c>
      <c r="U32" s="551">
        <f t="shared" si="52"/>
        <v>118572</v>
      </c>
      <c r="V32" s="512">
        <f>+U32/T32</f>
        <v>0.72797598217081394</v>
      </c>
    </row>
    <row r="33" spans="1:24" ht="13.5" customHeight="1">
      <c r="A33" s="188" t="s">
        <v>183</v>
      </c>
      <c r="B33" s="164" t="s">
        <v>184</v>
      </c>
      <c r="C33" s="203">
        <f>+'3.SZ.TÁBL. SEGÍTŐ SZOLGÁLAT'!AA43</f>
        <v>0</v>
      </c>
      <c r="D33" s="195">
        <f>+'3.SZ.TÁBL. SEGÍTŐ SZOLGÁLAT'!AB43</f>
        <v>0</v>
      </c>
      <c r="E33" s="200">
        <f>+'3.SZ.TÁBL. SEGÍTŐ SZOLGÁLAT'!AC43</f>
        <v>0</v>
      </c>
      <c r="F33" s="513"/>
      <c r="G33" s="195">
        <f>+'4.SZ.TÁBL. ÓVODA'!R40</f>
        <v>0</v>
      </c>
      <c r="H33" s="195">
        <f>+'4.SZ.TÁBL. ÓVODA'!S40</f>
        <v>0</v>
      </c>
      <c r="I33" s="200">
        <f>+'4.SZ.TÁBL. ÓVODA'!T40</f>
        <v>0</v>
      </c>
      <c r="J33" s="513"/>
      <c r="K33" s="71">
        <f t="shared" si="49"/>
        <v>0</v>
      </c>
      <c r="L33" s="71">
        <f t="shared" si="50"/>
        <v>0</v>
      </c>
      <c r="M33" s="552">
        <f t="shared" si="50"/>
        <v>0</v>
      </c>
      <c r="N33" s="513"/>
      <c r="O33" s="145"/>
      <c r="P33" s="145"/>
      <c r="Q33" s="569"/>
      <c r="R33" s="525"/>
      <c r="S33" s="71">
        <f t="shared" si="51"/>
        <v>0</v>
      </c>
      <c r="T33" s="71">
        <f t="shared" si="52"/>
        <v>0</v>
      </c>
      <c r="U33" s="552">
        <f t="shared" si="52"/>
        <v>0</v>
      </c>
      <c r="V33" s="525"/>
    </row>
    <row r="34" spans="1:24" ht="13.5" customHeight="1">
      <c r="A34" s="188" t="s">
        <v>185</v>
      </c>
      <c r="B34" s="164" t="s">
        <v>186</v>
      </c>
      <c r="C34" s="203">
        <f>+'3.SZ.TÁBL. SEGÍTŐ SZOLGÁLAT'!AA44</f>
        <v>0</v>
      </c>
      <c r="D34" s="195">
        <f>+'3.SZ.TÁBL. SEGÍTŐ SZOLGÁLAT'!AB44</f>
        <v>0</v>
      </c>
      <c r="E34" s="200">
        <f>+'3.SZ.TÁBL. SEGÍTŐ SZOLGÁLAT'!AC44</f>
        <v>0</v>
      </c>
      <c r="F34" s="513"/>
      <c r="G34" s="195">
        <f>+'4.SZ.TÁBL. ÓVODA'!R41</f>
        <v>0</v>
      </c>
      <c r="H34" s="195">
        <f>+'4.SZ.TÁBL. ÓVODA'!S41</f>
        <v>0</v>
      </c>
      <c r="I34" s="200">
        <f>+'4.SZ.TÁBL. ÓVODA'!T41</f>
        <v>0</v>
      </c>
      <c r="J34" s="513"/>
      <c r="K34" s="71">
        <f t="shared" si="49"/>
        <v>0</v>
      </c>
      <c r="L34" s="71">
        <f t="shared" si="50"/>
        <v>0</v>
      </c>
      <c r="M34" s="552">
        <f t="shared" si="50"/>
        <v>0</v>
      </c>
      <c r="N34" s="513"/>
      <c r="O34" s="145"/>
      <c r="P34" s="145"/>
      <c r="Q34" s="569"/>
      <c r="R34" s="525"/>
      <c r="S34" s="71">
        <f t="shared" si="51"/>
        <v>0</v>
      </c>
      <c r="T34" s="71">
        <f t="shared" si="52"/>
        <v>0</v>
      </c>
      <c r="U34" s="552">
        <f t="shared" si="52"/>
        <v>0</v>
      </c>
      <c r="V34" s="525"/>
    </row>
    <row r="35" spans="1:24" ht="13.5" customHeight="1">
      <c r="A35" s="188" t="s">
        <v>187</v>
      </c>
      <c r="B35" s="164" t="s">
        <v>188</v>
      </c>
      <c r="C35" s="203">
        <f>+'3.SZ.TÁBL. SEGÍTŐ SZOLGÁLAT'!AA45</f>
        <v>712</v>
      </c>
      <c r="D35" s="195">
        <f>+'3.SZ.TÁBL. SEGÍTŐ SZOLGÁLAT'!AB45</f>
        <v>491</v>
      </c>
      <c r="E35" s="207">
        <f>+'3.SZ.TÁBL. SEGÍTŐ SZOLGÁLAT'!AC45</f>
        <v>390</v>
      </c>
      <c r="F35" s="512">
        <f>+E35/D35</f>
        <v>0.79429735234215881</v>
      </c>
      <c r="G35" s="195">
        <f>+'4.SZ.TÁBL. ÓVODA'!R42</f>
        <v>1966</v>
      </c>
      <c r="H35" s="195">
        <f>+'4.SZ.TÁBL. ÓVODA'!S42</f>
        <v>2998</v>
      </c>
      <c r="I35" s="200">
        <f>+'4.SZ.TÁBL. ÓVODA'!T42</f>
        <v>2746</v>
      </c>
      <c r="J35" s="513">
        <f>+I35/H35</f>
        <v>0.91594396264176114</v>
      </c>
      <c r="K35" s="71">
        <f t="shared" si="49"/>
        <v>2678</v>
      </c>
      <c r="L35" s="71">
        <f t="shared" si="50"/>
        <v>3489</v>
      </c>
      <c r="M35" s="551">
        <f t="shared" si="50"/>
        <v>3136</v>
      </c>
      <c r="N35" s="512">
        <f>+M35/L35</f>
        <v>0.89882487818859269</v>
      </c>
      <c r="O35" s="145"/>
      <c r="P35" s="145"/>
      <c r="Q35" s="569"/>
      <c r="R35" s="525"/>
      <c r="S35" s="71">
        <f t="shared" si="51"/>
        <v>2678</v>
      </c>
      <c r="T35" s="71">
        <f t="shared" si="52"/>
        <v>3489</v>
      </c>
      <c r="U35" s="552">
        <f t="shared" si="52"/>
        <v>3136</v>
      </c>
      <c r="V35" s="513">
        <f>+U35/T35</f>
        <v>0.89882487818859269</v>
      </c>
    </row>
    <row r="36" spans="1:24" ht="13.5" customHeight="1">
      <c r="A36" s="188" t="s">
        <v>189</v>
      </c>
      <c r="B36" s="164" t="s">
        <v>190</v>
      </c>
      <c r="C36" s="203">
        <f>+'3.SZ.TÁBL. SEGÍTŐ SZOLGÁLAT'!AA46</f>
        <v>0</v>
      </c>
      <c r="D36" s="195">
        <f>+'3.SZ.TÁBL. SEGÍTŐ SZOLGÁLAT'!AB46</f>
        <v>0</v>
      </c>
      <c r="E36" s="200">
        <f>+'3.SZ.TÁBL. SEGÍTŐ SZOLGÁLAT'!AC46</f>
        <v>0</v>
      </c>
      <c r="F36" s="513"/>
      <c r="G36" s="195">
        <f>+'4.SZ.TÁBL. ÓVODA'!R43</f>
        <v>0</v>
      </c>
      <c r="H36" s="195">
        <f>+'4.SZ.TÁBL. ÓVODA'!S43</f>
        <v>0</v>
      </c>
      <c r="I36" s="200">
        <f>+'4.SZ.TÁBL. ÓVODA'!T43</f>
        <v>0</v>
      </c>
      <c r="J36" s="513"/>
      <c r="K36" s="71">
        <f t="shared" si="49"/>
        <v>0</v>
      </c>
      <c r="L36" s="71">
        <f t="shared" si="50"/>
        <v>0</v>
      </c>
      <c r="M36" s="552">
        <f t="shared" si="50"/>
        <v>0</v>
      </c>
      <c r="N36" s="513"/>
      <c r="O36" s="145"/>
      <c r="P36" s="145"/>
      <c r="Q36" s="569"/>
      <c r="R36" s="513"/>
      <c r="S36" s="71">
        <f t="shared" si="51"/>
        <v>0</v>
      </c>
      <c r="T36" s="71">
        <f t="shared" si="52"/>
        <v>0</v>
      </c>
      <c r="U36" s="552">
        <f t="shared" si="52"/>
        <v>0</v>
      </c>
      <c r="V36" s="525"/>
    </row>
    <row r="37" spans="1:24" ht="13.5" customHeight="1">
      <c r="A37" s="188" t="s">
        <v>191</v>
      </c>
      <c r="B37" s="164" t="s">
        <v>1</v>
      </c>
      <c r="C37" s="203">
        <f>+'3.SZ.TÁBL. SEGÍTŐ SZOLGÁLAT'!AA47</f>
        <v>545</v>
      </c>
      <c r="D37" s="195">
        <f>+'3.SZ.TÁBL. SEGÍTŐ SZOLGÁLAT'!AB47</f>
        <v>545</v>
      </c>
      <c r="E37" s="207">
        <f>+'3.SZ.TÁBL. SEGÍTŐ SZOLGÁLAT'!AC47</f>
        <v>545</v>
      </c>
      <c r="F37" s="512">
        <f>+E37/D37</f>
        <v>1</v>
      </c>
      <c r="G37" s="195">
        <f>+'4.SZ.TÁBL. ÓVODA'!R44</f>
        <v>3543</v>
      </c>
      <c r="H37" s="195">
        <f>+'4.SZ.TÁBL. ÓVODA'!S44</f>
        <v>3543</v>
      </c>
      <c r="I37" s="200">
        <f>+'4.SZ.TÁBL. ÓVODA'!T44</f>
        <v>2892</v>
      </c>
      <c r="J37" s="513"/>
      <c r="K37" s="71">
        <f t="shared" si="49"/>
        <v>4088</v>
      </c>
      <c r="L37" s="71">
        <f t="shared" si="50"/>
        <v>4088</v>
      </c>
      <c r="M37" s="551">
        <f t="shared" si="50"/>
        <v>3437</v>
      </c>
      <c r="N37" s="512">
        <f t="shared" ref="N37:N38" si="53">+M37/L37</f>
        <v>0.84075342465753422</v>
      </c>
      <c r="O37" s="145"/>
      <c r="P37" s="145"/>
      <c r="Q37" s="569"/>
      <c r="R37" s="525"/>
      <c r="S37" s="71">
        <f t="shared" si="51"/>
        <v>4088</v>
      </c>
      <c r="T37" s="71">
        <f t="shared" si="52"/>
        <v>4088</v>
      </c>
      <c r="U37" s="552">
        <f t="shared" si="52"/>
        <v>3437</v>
      </c>
      <c r="V37" s="513">
        <f>+U37/T37</f>
        <v>0.84075342465753422</v>
      </c>
    </row>
    <row r="38" spans="1:24" ht="13.5" customHeight="1">
      <c r="A38" s="188" t="s">
        <v>192</v>
      </c>
      <c r="B38" s="164" t="s">
        <v>193</v>
      </c>
      <c r="C38" s="203">
        <f>+'3.SZ.TÁBL. SEGÍTŐ SZOLGÁLAT'!AA48</f>
        <v>1750</v>
      </c>
      <c r="D38" s="195">
        <f>+'3.SZ.TÁBL. SEGÍTŐ SZOLGÁLAT'!AB48</f>
        <v>1750</v>
      </c>
      <c r="E38" s="207">
        <f>+'3.SZ.TÁBL. SEGÍTŐ SZOLGÁLAT'!AC48</f>
        <v>1750</v>
      </c>
      <c r="F38" s="512">
        <f>+E38/D38</f>
        <v>1</v>
      </c>
      <c r="G38" s="195">
        <f>+'4.SZ.TÁBL. ÓVODA'!R45</f>
        <v>2445</v>
      </c>
      <c r="H38" s="195">
        <f>+'4.SZ.TÁBL. ÓVODA'!S45</f>
        <v>2455</v>
      </c>
      <c r="I38" s="200">
        <f>+'4.SZ.TÁBL. ÓVODA'!T45</f>
        <v>2355</v>
      </c>
      <c r="J38" s="513">
        <f>+I38/H38</f>
        <v>0.95926680244399187</v>
      </c>
      <c r="K38" s="71">
        <f t="shared" si="49"/>
        <v>4195</v>
      </c>
      <c r="L38" s="71">
        <f t="shared" si="50"/>
        <v>4205</v>
      </c>
      <c r="M38" s="551">
        <f t="shared" si="50"/>
        <v>4105</v>
      </c>
      <c r="N38" s="512">
        <f t="shared" si="53"/>
        <v>0.97621878715814503</v>
      </c>
      <c r="O38" s="145"/>
      <c r="P38" s="145"/>
      <c r="Q38" s="569"/>
      <c r="R38" s="525"/>
      <c r="S38" s="71">
        <f t="shared" si="51"/>
        <v>4195</v>
      </c>
      <c r="T38" s="71">
        <f t="shared" si="52"/>
        <v>4205</v>
      </c>
      <c r="U38" s="552">
        <f t="shared" si="52"/>
        <v>4105</v>
      </c>
      <c r="V38" s="513">
        <f>+U38/T38</f>
        <v>0.97621878715814503</v>
      </c>
    </row>
    <row r="39" spans="1:24" ht="13.5" customHeight="1">
      <c r="A39" s="188" t="s">
        <v>194</v>
      </c>
      <c r="B39" s="164" t="s">
        <v>195</v>
      </c>
      <c r="C39" s="203">
        <f>+'3.SZ.TÁBL. SEGÍTŐ SZOLGÁLAT'!AA49</f>
        <v>0</v>
      </c>
      <c r="D39" s="195">
        <f>+'3.SZ.TÁBL. SEGÍTŐ SZOLGÁLAT'!AB49</f>
        <v>0</v>
      </c>
      <c r="E39" s="200">
        <f>+'3.SZ.TÁBL. SEGÍTŐ SZOLGÁLAT'!AC49</f>
        <v>0</v>
      </c>
      <c r="F39" s="513"/>
      <c r="G39" s="195">
        <f>+'4.SZ.TÁBL. ÓVODA'!R46</f>
        <v>0</v>
      </c>
      <c r="H39" s="195">
        <f>+'4.SZ.TÁBL. ÓVODA'!S46</f>
        <v>0</v>
      </c>
      <c r="I39" s="200">
        <f>+'4.SZ.TÁBL. ÓVODA'!T46</f>
        <v>0</v>
      </c>
      <c r="J39" s="513"/>
      <c r="K39" s="71">
        <f t="shared" si="49"/>
        <v>0</v>
      </c>
      <c r="L39" s="71">
        <f t="shared" si="50"/>
        <v>0</v>
      </c>
      <c r="M39" s="552">
        <f t="shared" si="50"/>
        <v>0</v>
      </c>
      <c r="N39" s="513"/>
      <c r="O39" s="145"/>
      <c r="P39" s="145"/>
      <c r="Q39" s="569"/>
      <c r="R39" s="525"/>
      <c r="S39" s="71">
        <f t="shared" si="51"/>
        <v>0</v>
      </c>
      <c r="T39" s="71">
        <f t="shared" si="52"/>
        <v>0</v>
      </c>
      <c r="U39" s="552">
        <f t="shared" si="52"/>
        <v>0</v>
      </c>
      <c r="V39" s="525"/>
    </row>
    <row r="40" spans="1:24" ht="13.5" customHeight="1">
      <c r="A40" s="188" t="s">
        <v>196</v>
      </c>
      <c r="B40" s="164" t="s">
        <v>2</v>
      </c>
      <c r="C40" s="203">
        <f>+'3.SZ.TÁBL. SEGÍTŐ SZOLGÁLAT'!AA50</f>
        <v>534</v>
      </c>
      <c r="D40" s="195">
        <f>+'3.SZ.TÁBL. SEGÍTŐ SZOLGÁLAT'!AB50</f>
        <v>534</v>
      </c>
      <c r="E40" s="207">
        <f>+'3.SZ.TÁBL. SEGÍTŐ SZOLGÁLAT'!AC50</f>
        <v>333</v>
      </c>
      <c r="F40" s="512">
        <f>+E40/D40</f>
        <v>0.6235955056179775</v>
      </c>
      <c r="G40" s="195">
        <f>+'4.SZ.TÁBL. ÓVODA'!R47</f>
        <v>898</v>
      </c>
      <c r="H40" s="195">
        <f>+'4.SZ.TÁBL. ÓVODA'!S47</f>
        <v>898</v>
      </c>
      <c r="I40" s="200">
        <f>+'4.SZ.TÁBL. ÓVODA'!T47</f>
        <v>389</v>
      </c>
      <c r="J40" s="513">
        <f>+I40/H40</f>
        <v>0.43318485523385303</v>
      </c>
      <c r="K40" s="71">
        <f t="shared" si="49"/>
        <v>1432</v>
      </c>
      <c r="L40" s="71">
        <f t="shared" si="50"/>
        <v>1432</v>
      </c>
      <c r="M40" s="551">
        <f t="shared" si="50"/>
        <v>722</v>
      </c>
      <c r="N40" s="512">
        <f>+M40/L40</f>
        <v>0.50418994413407825</v>
      </c>
      <c r="O40" s="145"/>
      <c r="P40" s="145"/>
      <c r="Q40" s="569"/>
      <c r="R40" s="513"/>
      <c r="S40" s="71">
        <f t="shared" si="51"/>
        <v>1432</v>
      </c>
      <c r="T40" s="71">
        <f t="shared" si="52"/>
        <v>1432</v>
      </c>
      <c r="U40" s="552">
        <f t="shared" si="52"/>
        <v>722</v>
      </c>
      <c r="V40" s="513">
        <f>+U40/T40</f>
        <v>0.50418994413407825</v>
      </c>
    </row>
    <row r="41" spans="1:24" ht="13.5" customHeight="1">
      <c r="A41" s="188" t="s">
        <v>197</v>
      </c>
      <c r="B41" s="164" t="s">
        <v>198</v>
      </c>
      <c r="C41" s="203">
        <f>+'3.SZ.TÁBL. SEGÍTŐ SZOLGÁLAT'!AA51</f>
        <v>0</v>
      </c>
      <c r="D41" s="195">
        <f>+'3.SZ.TÁBL. SEGÍTŐ SZOLGÁLAT'!AB51</f>
        <v>0</v>
      </c>
      <c r="E41" s="200">
        <f>+'3.SZ.TÁBL. SEGÍTŐ SZOLGÁLAT'!AC51</f>
        <v>0</v>
      </c>
      <c r="F41" s="513"/>
      <c r="G41" s="195">
        <f>+'4.SZ.TÁBL. ÓVODA'!R48</f>
        <v>0</v>
      </c>
      <c r="H41" s="195">
        <f>+'4.SZ.TÁBL. ÓVODA'!S48</f>
        <v>0</v>
      </c>
      <c r="I41" s="200">
        <f>+'4.SZ.TÁBL. ÓVODA'!T48</f>
        <v>0</v>
      </c>
      <c r="J41" s="513"/>
      <c r="K41" s="71">
        <f t="shared" si="49"/>
        <v>0</v>
      </c>
      <c r="L41" s="71">
        <f t="shared" si="50"/>
        <v>0</v>
      </c>
      <c r="M41" s="552">
        <f t="shared" si="50"/>
        <v>0</v>
      </c>
      <c r="N41" s="513"/>
      <c r="O41" s="145"/>
      <c r="P41" s="145"/>
      <c r="Q41" s="569"/>
      <c r="R41" s="513"/>
      <c r="S41" s="71">
        <f t="shared" si="51"/>
        <v>0</v>
      </c>
      <c r="T41" s="71">
        <f t="shared" si="52"/>
        <v>0</v>
      </c>
      <c r="U41" s="552">
        <f t="shared" si="52"/>
        <v>0</v>
      </c>
      <c r="V41" s="525"/>
    </row>
    <row r="42" spans="1:24" ht="13.5" customHeight="1">
      <c r="A42" s="188" t="s">
        <v>199</v>
      </c>
      <c r="B42" s="164" t="s">
        <v>200</v>
      </c>
      <c r="C42" s="203">
        <f>+'3.SZ.TÁBL. SEGÍTŐ SZOLGÁLAT'!AA52</f>
        <v>0</v>
      </c>
      <c r="D42" s="195">
        <f>+'3.SZ.TÁBL. SEGÍTŐ SZOLGÁLAT'!AB52</f>
        <v>0</v>
      </c>
      <c r="E42" s="200">
        <f>+'3.SZ.TÁBL. SEGÍTŐ SZOLGÁLAT'!AC52</f>
        <v>0</v>
      </c>
      <c r="F42" s="513"/>
      <c r="G42" s="195">
        <f>+'4.SZ.TÁBL. ÓVODA'!R49</f>
        <v>0</v>
      </c>
      <c r="H42" s="195">
        <f>+'4.SZ.TÁBL. ÓVODA'!S49</f>
        <v>0</v>
      </c>
      <c r="I42" s="200">
        <f>+'4.SZ.TÁBL. ÓVODA'!T49</f>
        <v>0</v>
      </c>
      <c r="J42" s="513"/>
      <c r="K42" s="71">
        <f t="shared" si="49"/>
        <v>0</v>
      </c>
      <c r="L42" s="71">
        <f t="shared" si="50"/>
        <v>0</v>
      </c>
      <c r="M42" s="552">
        <f t="shared" si="50"/>
        <v>0</v>
      </c>
      <c r="N42" s="513"/>
      <c r="O42" s="145"/>
      <c r="P42" s="145"/>
      <c r="Q42" s="569"/>
      <c r="R42" s="525"/>
      <c r="S42" s="71">
        <f t="shared" si="51"/>
        <v>0</v>
      </c>
      <c r="T42" s="71">
        <f t="shared" si="52"/>
        <v>0</v>
      </c>
      <c r="U42" s="552">
        <f t="shared" si="52"/>
        <v>0</v>
      </c>
      <c r="V42" s="525"/>
    </row>
    <row r="43" spans="1:24" ht="13.5" customHeight="1">
      <c r="A43" s="188" t="s">
        <v>201</v>
      </c>
      <c r="B43" s="164" t="s">
        <v>202</v>
      </c>
      <c r="C43" s="203">
        <f>+'3.SZ.TÁBL. SEGÍTŐ SZOLGÁLAT'!AA53</f>
        <v>0</v>
      </c>
      <c r="D43" s="195">
        <f>+'3.SZ.TÁBL. SEGÍTŐ SZOLGÁLAT'!AB53</f>
        <v>0</v>
      </c>
      <c r="E43" s="200">
        <f>+'3.SZ.TÁBL. SEGÍTŐ SZOLGÁLAT'!AC53</f>
        <v>0</v>
      </c>
      <c r="F43" s="513"/>
      <c r="G43" s="195">
        <f>+'4.SZ.TÁBL. ÓVODA'!R50</f>
        <v>0</v>
      </c>
      <c r="H43" s="195">
        <f>+'4.SZ.TÁBL. ÓVODA'!S50</f>
        <v>0</v>
      </c>
      <c r="I43" s="200">
        <f>+'4.SZ.TÁBL. ÓVODA'!T50</f>
        <v>0</v>
      </c>
      <c r="J43" s="513"/>
      <c r="K43" s="71">
        <f t="shared" si="49"/>
        <v>0</v>
      </c>
      <c r="L43" s="71">
        <f t="shared" si="50"/>
        <v>0</v>
      </c>
      <c r="M43" s="552">
        <f t="shared" si="50"/>
        <v>0</v>
      </c>
      <c r="N43" s="513"/>
      <c r="O43" s="145"/>
      <c r="P43" s="145"/>
      <c r="Q43" s="569"/>
      <c r="R43" s="525"/>
      <c r="S43" s="71">
        <f t="shared" si="51"/>
        <v>0</v>
      </c>
      <c r="T43" s="71">
        <f t="shared" si="52"/>
        <v>0</v>
      </c>
      <c r="U43" s="552">
        <f t="shared" si="52"/>
        <v>0</v>
      </c>
      <c r="V43" s="525"/>
    </row>
    <row r="44" spans="1:24" ht="13.5" customHeight="1">
      <c r="A44" s="188" t="s">
        <v>203</v>
      </c>
      <c r="B44" s="164" t="s">
        <v>204</v>
      </c>
      <c r="C44" s="203">
        <f>+'3.SZ.TÁBL. SEGÍTŐ SZOLGÁLAT'!AA54</f>
        <v>0</v>
      </c>
      <c r="D44" s="195">
        <f>+'3.SZ.TÁBL. SEGÍTŐ SZOLGÁLAT'!AB54</f>
        <v>1990</v>
      </c>
      <c r="E44" s="200">
        <f>+'3.SZ.TÁBL. SEGÍTŐ SZOLGÁLAT'!AC54</f>
        <v>1989</v>
      </c>
      <c r="F44" s="513">
        <f>+E44/D44</f>
        <v>0.99949748743718592</v>
      </c>
      <c r="G44" s="195">
        <f>+'4.SZ.TÁBL. ÓVODA'!R51</f>
        <v>0</v>
      </c>
      <c r="H44" s="195">
        <f>+'4.SZ.TÁBL. ÓVODA'!S51</f>
        <v>1664</v>
      </c>
      <c r="I44" s="200">
        <f>+'4.SZ.TÁBL. ÓVODA'!T51</f>
        <v>1664</v>
      </c>
      <c r="J44" s="513">
        <f>+I44/H44</f>
        <v>1</v>
      </c>
      <c r="K44" s="71">
        <f t="shared" si="49"/>
        <v>0</v>
      </c>
      <c r="L44" s="71">
        <f t="shared" si="50"/>
        <v>3654</v>
      </c>
      <c r="M44" s="552">
        <f t="shared" si="50"/>
        <v>3653</v>
      </c>
      <c r="N44" s="513">
        <f>+M44/L44</f>
        <v>0.99972632731253419</v>
      </c>
      <c r="O44" s="145"/>
      <c r="P44" s="145"/>
      <c r="Q44" s="569"/>
      <c r="R44" s="525"/>
      <c r="S44" s="71">
        <f t="shared" si="51"/>
        <v>0</v>
      </c>
      <c r="T44" s="71">
        <f t="shared" si="52"/>
        <v>3654</v>
      </c>
      <c r="U44" s="552">
        <f t="shared" si="52"/>
        <v>3653</v>
      </c>
      <c r="V44" s="513">
        <f>+U44/T44</f>
        <v>0.99972632731253419</v>
      </c>
    </row>
    <row r="45" spans="1:24" ht="13.5" customHeight="1">
      <c r="A45" s="189" t="s">
        <v>203</v>
      </c>
      <c r="B45" s="172" t="s">
        <v>205</v>
      </c>
      <c r="C45" s="224">
        <f>+'3.SZ.TÁBL. SEGÍTŐ SZOLGÁLAT'!AA55</f>
        <v>0</v>
      </c>
      <c r="D45" s="220">
        <f>+'3.SZ.TÁBL. SEGÍTŐ SZOLGÁLAT'!AB55</f>
        <v>0</v>
      </c>
      <c r="E45" s="221">
        <f>+'3.SZ.TÁBL. SEGÍTŐ SZOLGÁLAT'!AC55</f>
        <v>0</v>
      </c>
      <c r="F45" s="517"/>
      <c r="G45" s="220">
        <f>+'4.SZ.TÁBL. ÓVODA'!R52</f>
        <v>0</v>
      </c>
      <c r="H45" s="220">
        <f>+'4.SZ.TÁBL. ÓVODA'!S52</f>
        <v>0</v>
      </c>
      <c r="I45" s="221">
        <f>+'4.SZ.TÁBL. ÓVODA'!T52</f>
        <v>0</v>
      </c>
      <c r="J45" s="517"/>
      <c r="K45" s="72">
        <f t="shared" si="49"/>
        <v>0</v>
      </c>
      <c r="L45" s="72">
        <f t="shared" si="50"/>
        <v>0</v>
      </c>
      <c r="M45" s="556">
        <f t="shared" si="50"/>
        <v>0</v>
      </c>
      <c r="N45" s="517"/>
      <c r="O45" s="180"/>
      <c r="P45" s="180"/>
      <c r="Q45" s="571"/>
      <c r="R45" s="517"/>
      <c r="S45" s="72">
        <f t="shared" si="51"/>
        <v>0</v>
      </c>
      <c r="T45" s="72">
        <f t="shared" si="52"/>
        <v>0</v>
      </c>
      <c r="U45" s="556">
        <f t="shared" si="52"/>
        <v>0</v>
      </c>
      <c r="V45" s="517"/>
    </row>
    <row r="46" spans="1:24" s="3" customFormat="1" ht="13.5" customHeight="1">
      <c r="A46" s="190" t="s">
        <v>165</v>
      </c>
      <c r="B46" s="173" t="s">
        <v>123</v>
      </c>
      <c r="C46" s="288">
        <f>+SUM(C32:C44)</f>
        <v>58486</v>
      </c>
      <c r="D46" s="293">
        <f>+SUM(D32:D44)</f>
        <v>63827</v>
      </c>
      <c r="E46" s="296">
        <f>+SUM(E32:E44)</f>
        <v>51480</v>
      </c>
      <c r="F46" s="516">
        <f>+E46/D46</f>
        <v>0.80655521957792153</v>
      </c>
      <c r="G46" s="293">
        <f>+SUM(G32:G44)</f>
        <v>117199</v>
      </c>
      <c r="H46" s="293">
        <f t="shared" ref="H46:I46" si="54">+SUM(H32:H44)</f>
        <v>115920</v>
      </c>
      <c r="I46" s="296">
        <f t="shared" si="54"/>
        <v>82145</v>
      </c>
      <c r="J46" s="516">
        <f>+I46/H46</f>
        <v>0.70863526570048307</v>
      </c>
      <c r="K46" s="293">
        <f>+SUM(K32:K44)</f>
        <v>175685</v>
      </c>
      <c r="L46" s="293">
        <f t="shared" ref="L46:M46" si="55">+SUM(L32:L44)</f>
        <v>179747</v>
      </c>
      <c r="M46" s="296">
        <f t="shared" si="55"/>
        <v>133625</v>
      </c>
      <c r="N46" s="516">
        <f>+M46/L46</f>
        <v>0.74340600955787861</v>
      </c>
      <c r="O46" s="376"/>
      <c r="P46" s="376"/>
      <c r="Q46" s="566"/>
      <c r="R46" s="522"/>
      <c r="S46" s="373">
        <f>SUM(S32:S45)</f>
        <v>175685</v>
      </c>
      <c r="T46" s="373">
        <f t="shared" ref="T46:U46" si="56">SUM(T32:T45)</f>
        <v>179747</v>
      </c>
      <c r="U46" s="555">
        <f t="shared" si="56"/>
        <v>133625</v>
      </c>
      <c r="V46" s="516">
        <f>+U46/T46</f>
        <v>0.74340600955787861</v>
      </c>
      <c r="X46" s="4"/>
    </row>
    <row r="47" spans="1:24" ht="13.5" customHeight="1">
      <c r="A47" s="187" t="s">
        <v>206</v>
      </c>
      <c r="B47" s="171" t="s">
        <v>207</v>
      </c>
      <c r="C47" s="210">
        <f>+'3.SZ.TÁBL. SEGÍTŐ SZOLGÁLAT'!AA57</f>
        <v>0</v>
      </c>
      <c r="D47" s="206">
        <f>+'3.SZ.TÁBL. SEGÍTŐ SZOLGÁLAT'!AB57</f>
        <v>0</v>
      </c>
      <c r="E47" s="207">
        <f>+'3.SZ.TÁBL. SEGÍTŐ SZOLGÁLAT'!AC57</f>
        <v>0</v>
      </c>
      <c r="F47" s="512"/>
      <c r="G47" s="206">
        <f>+'4.SZ.TÁBL. ÓVODA'!R54</f>
        <v>0</v>
      </c>
      <c r="H47" s="206">
        <f>+'4.SZ.TÁBL. ÓVODA'!S54</f>
        <v>0</v>
      </c>
      <c r="I47" s="207">
        <f>+'4.SZ.TÁBL. ÓVODA'!T54</f>
        <v>0</v>
      </c>
      <c r="J47" s="512"/>
      <c r="K47" s="75">
        <f>+C47+G47</f>
        <v>0</v>
      </c>
      <c r="L47" s="75">
        <f t="shared" ref="L47:M49" si="57">+D47+H47</f>
        <v>0</v>
      </c>
      <c r="M47" s="551">
        <f t="shared" si="57"/>
        <v>0</v>
      </c>
      <c r="N47" s="512"/>
      <c r="O47" s="73"/>
      <c r="P47" s="73"/>
      <c r="Q47" s="568"/>
      <c r="R47" s="512"/>
      <c r="S47" s="75">
        <f>+K47+O47</f>
        <v>0</v>
      </c>
      <c r="T47" s="75">
        <f t="shared" ref="T47:U49" si="58">+L47+P47</f>
        <v>0</v>
      </c>
      <c r="U47" s="551">
        <f t="shared" si="58"/>
        <v>0</v>
      </c>
      <c r="V47" s="512"/>
    </row>
    <row r="48" spans="1:24" ht="13.5" customHeight="1">
      <c r="A48" s="188" t="s">
        <v>208</v>
      </c>
      <c r="B48" s="164" t="s">
        <v>209</v>
      </c>
      <c r="C48" s="203">
        <f>+'3.SZ.TÁBL. SEGÍTŐ SZOLGÁLAT'!AA58</f>
        <v>550</v>
      </c>
      <c r="D48" s="195">
        <f>+'3.SZ.TÁBL. SEGÍTŐ SZOLGÁLAT'!AB58</f>
        <v>677</v>
      </c>
      <c r="E48" s="207">
        <f>+'3.SZ.TÁBL. SEGÍTŐ SZOLGÁLAT'!AC58</f>
        <v>676</v>
      </c>
      <c r="F48" s="512">
        <f t="shared" ref="F48:F55" si="59">+E48/D48</f>
        <v>0.99852289512555392</v>
      </c>
      <c r="G48" s="195">
        <f>+'4.SZ.TÁBL. ÓVODA'!R55</f>
        <v>553</v>
      </c>
      <c r="H48" s="195">
        <f>+'4.SZ.TÁBL. ÓVODA'!S55</f>
        <v>553</v>
      </c>
      <c r="I48" s="200">
        <f>+'4.SZ.TÁBL. ÓVODA'!T55</f>
        <v>0</v>
      </c>
      <c r="J48" s="513">
        <f t="shared" ref="J48:J55" si="60">+I48/H48</f>
        <v>0</v>
      </c>
      <c r="K48" s="71">
        <f>+C48+G48</f>
        <v>1103</v>
      </c>
      <c r="L48" s="71">
        <f t="shared" si="57"/>
        <v>1230</v>
      </c>
      <c r="M48" s="551">
        <f t="shared" si="57"/>
        <v>676</v>
      </c>
      <c r="N48" s="512">
        <f t="shared" ref="N48:N55" si="61">+M48/L48</f>
        <v>0.54959349593495932</v>
      </c>
      <c r="O48" s="145"/>
      <c r="P48" s="145"/>
      <c r="Q48" s="569"/>
      <c r="R48" s="525"/>
      <c r="S48" s="71">
        <f>+K48+O48</f>
        <v>1103</v>
      </c>
      <c r="T48" s="71">
        <f t="shared" si="58"/>
        <v>1230</v>
      </c>
      <c r="U48" s="552">
        <f t="shared" si="58"/>
        <v>676</v>
      </c>
      <c r="V48" s="513">
        <f t="shared" ref="V48:V55" si="62">+U48/T48</f>
        <v>0.54959349593495932</v>
      </c>
    </row>
    <row r="49" spans="1:34" ht="13.5" customHeight="1">
      <c r="A49" s="189" t="s">
        <v>210</v>
      </c>
      <c r="B49" s="172" t="s">
        <v>211</v>
      </c>
      <c r="C49" s="224">
        <f>+'3.SZ.TÁBL. SEGÍTŐ SZOLGÁLAT'!AA59</f>
        <v>75</v>
      </c>
      <c r="D49" s="220">
        <f>+'3.SZ.TÁBL. SEGÍTŐ SZOLGÁLAT'!AB59</f>
        <v>75</v>
      </c>
      <c r="E49" s="232">
        <f>+'3.SZ.TÁBL. SEGÍTŐ SZOLGÁLAT'!AC59</f>
        <v>12</v>
      </c>
      <c r="F49" s="512">
        <f t="shared" si="59"/>
        <v>0.16</v>
      </c>
      <c r="G49" s="220">
        <f>+'4.SZ.TÁBL. ÓVODA'!R56</f>
        <v>240</v>
      </c>
      <c r="H49" s="220">
        <f>+'4.SZ.TÁBL. ÓVODA'!S56</f>
        <v>240</v>
      </c>
      <c r="I49" s="221">
        <f>+'4.SZ.TÁBL. ÓVODA'!T56</f>
        <v>205</v>
      </c>
      <c r="J49" s="517">
        <f t="shared" si="60"/>
        <v>0.85416666666666663</v>
      </c>
      <c r="K49" s="72">
        <f>+C49+G49</f>
        <v>315</v>
      </c>
      <c r="L49" s="72">
        <f t="shared" si="57"/>
        <v>315</v>
      </c>
      <c r="M49" s="557">
        <f t="shared" si="57"/>
        <v>217</v>
      </c>
      <c r="N49" s="512">
        <f t="shared" si="61"/>
        <v>0.68888888888888888</v>
      </c>
      <c r="O49" s="180"/>
      <c r="P49" s="180"/>
      <c r="Q49" s="571"/>
      <c r="R49" s="524"/>
      <c r="S49" s="72">
        <f>+K49+O49</f>
        <v>315</v>
      </c>
      <c r="T49" s="72">
        <f t="shared" si="58"/>
        <v>315</v>
      </c>
      <c r="U49" s="556">
        <f t="shared" si="58"/>
        <v>217</v>
      </c>
      <c r="V49" s="517">
        <f t="shared" si="62"/>
        <v>0.68888888888888888</v>
      </c>
      <c r="W49" s="2"/>
      <c r="Y49" s="2"/>
      <c r="Z49" s="2"/>
      <c r="AA49" s="2"/>
      <c r="AB49" s="2"/>
      <c r="AD49" s="2"/>
      <c r="AE49" s="2"/>
      <c r="AF49" s="2"/>
      <c r="AG49" s="2"/>
      <c r="AH49" s="2"/>
    </row>
    <row r="50" spans="1:34" s="3" customFormat="1" ht="13.5" customHeight="1">
      <c r="A50" s="190" t="s">
        <v>166</v>
      </c>
      <c r="B50" s="173" t="s">
        <v>124</v>
      </c>
      <c r="C50" s="288">
        <f>SUM(C47:C49)</f>
        <v>625</v>
      </c>
      <c r="D50" s="293">
        <f>SUM(D47:D49)</f>
        <v>752</v>
      </c>
      <c r="E50" s="296">
        <f>SUM(E47:E49)</f>
        <v>688</v>
      </c>
      <c r="F50" s="516">
        <f t="shared" si="59"/>
        <v>0.91489361702127658</v>
      </c>
      <c r="G50" s="293">
        <f>SUM(G47:G49)</f>
        <v>793</v>
      </c>
      <c r="H50" s="293">
        <f t="shared" ref="H50:I50" si="63">SUM(H47:H49)</f>
        <v>793</v>
      </c>
      <c r="I50" s="296">
        <f t="shared" si="63"/>
        <v>205</v>
      </c>
      <c r="J50" s="516">
        <f t="shared" si="60"/>
        <v>0.25851197982345525</v>
      </c>
      <c r="K50" s="293">
        <f>SUM(K47:K49)</f>
        <v>1418</v>
      </c>
      <c r="L50" s="293">
        <f t="shared" ref="L50:M50" si="64">SUM(L47:L49)</f>
        <v>1545</v>
      </c>
      <c r="M50" s="296">
        <f t="shared" si="64"/>
        <v>893</v>
      </c>
      <c r="N50" s="516">
        <f t="shared" si="61"/>
        <v>0.57799352750809063</v>
      </c>
      <c r="O50" s="293">
        <f t="shared" ref="O50:Q50" si="65">SUM(O47:O49)</f>
        <v>0</v>
      </c>
      <c r="P50" s="293">
        <f t="shared" si="65"/>
        <v>0</v>
      </c>
      <c r="Q50" s="296">
        <f t="shared" si="65"/>
        <v>0</v>
      </c>
      <c r="R50" s="522"/>
      <c r="S50" s="373">
        <f>SUM(S47:S49)</f>
        <v>1418</v>
      </c>
      <c r="T50" s="373">
        <f t="shared" ref="T50:U50" si="66">SUM(T47:T49)</f>
        <v>1545</v>
      </c>
      <c r="U50" s="555">
        <f t="shared" si="66"/>
        <v>893</v>
      </c>
      <c r="V50" s="516">
        <f t="shared" si="62"/>
        <v>0.57799352750809063</v>
      </c>
      <c r="W50" s="4"/>
      <c r="X50" s="4"/>
      <c r="Y50" s="4"/>
      <c r="Z50" s="4"/>
      <c r="AA50" s="4"/>
      <c r="AB50" s="4"/>
      <c r="AD50" s="4"/>
      <c r="AE50" s="4"/>
      <c r="AF50" s="4"/>
      <c r="AG50" s="4"/>
      <c r="AH50" s="4"/>
    </row>
    <row r="51" spans="1:34" s="3" customFormat="1" ht="13.5" customHeight="1">
      <c r="A51" s="190" t="s">
        <v>167</v>
      </c>
      <c r="B51" s="173" t="s">
        <v>125</v>
      </c>
      <c r="C51" s="288">
        <f>+C46+C50</f>
        <v>59111</v>
      </c>
      <c r="D51" s="293">
        <f>+D46+D50</f>
        <v>64579</v>
      </c>
      <c r="E51" s="296">
        <f>+E46+E50</f>
        <v>52168</v>
      </c>
      <c r="F51" s="516">
        <f t="shared" si="59"/>
        <v>0.80781678254540945</v>
      </c>
      <c r="G51" s="293">
        <f>+G46+G50</f>
        <v>117992</v>
      </c>
      <c r="H51" s="293">
        <f t="shared" ref="H51:I51" si="67">+H46+H50</f>
        <v>116713</v>
      </c>
      <c r="I51" s="296">
        <f t="shared" si="67"/>
        <v>82350</v>
      </c>
      <c r="J51" s="516">
        <f t="shared" si="60"/>
        <v>0.70557692802001493</v>
      </c>
      <c r="K51" s="293">
        <f>+K46+K50</f>
        <v>177103</v>
      </c>
      <c r="L51" s="293">
        <f t="shared" ref="L51:M51" si="68">+L46+L50</f>
        <v>181292</v>
      </c>
      <c r="M51" s="296">
        <f t="shared" si="68"/>
        <v>134518</v>
      </c>
      <c r="N51" s="516">
        <f t="shared" si="61"/>
        <v>0.74199633740043691</v>
      </c>
      <c r="O51" s="293">
        <f>+O46+O50</f>
        <v>0</v>
      </c>
      <c r="P51" s="293">
        <f t="shared" ref="P51:Q51" si="69">+P46+P50</f>
        <v>0</v>
      </c>
      <c r="Q51" s="296">
        <f t="shared" si="69"/>
        <v>0</v>
      </c>
      <c r="R51" s="522"/>
      <c r="S51" s="373">
        <f>+S46+S50</f>
        <v>177103</v>
      </c>
      <c r="T51" s="373">
        <f t="shared" ref="T51:U51" si="70">+T46+T50</f>
        <v>181292</v>
      </c>
      <c r="U51" s="555">
        <f t="shared" si="70"/>
        <v>134518</v>
      </c>
      <c r="V51" s="516">
        <f t="shared" si="62"/>
        <v>0.74199633740043691</v>
      </c>
      <c r="W51" s="4"/>
      <c r="X51" s="4"/>
      <c r="Y51" s="4"/>
      <c r="Z51" s="4"/>
      <c r="AA51" s="4"/>
      <c r="AB51" s="4"/>
      <c r="AD51" s="4"/>
      <c r="AE51" s="4"/>
      <c r="AF51" s="4"/>
      <c r="AG51" s="4"/>
      <c r="AH51" s="4"/>
    </row>
    <row r="52" spans="1:34" s="3" customFormat="1" ht="13.5" customHeight="1">
      <c r="A52" s="190" t="s">
        <v>168</v>
      </c>
      <c r="B52" s="173" t="s">
        <v>126</v>
      </c>
      <c r="C52" s="288">
        <f>+SUM(C53:C58)</f>
        <v>17893</v>
      </c>
      <c r="D52" s="293">
        <f>+SUM(D53:D58)</f>
        <v>19370</v>
      </c>
      <c r="E52" s="296">
        <f>+SUM(E53:E58)</f>
        <v>14127</v>
      </c>
      <c r="F52" s="516">
        <f t="shared" si="59"/>
        <v>0.72932369643779038</v>
      </c>
      <c r="G52" s="293">
        <f>+SUM(G53:G58)</f>
        <v>33784</v>
      </c>
      <c r="H52" s="293">
        <f t="shared" ref="H52:I52" si="71">+SUM(H53:H58)</f>
        <v>33446</v>
      </c>
      <c r="I52" s="296">
        <f t="shared" si="71"/>
        <v>21684</v>
      </c>
      <c r="J52" s="516">
        <f t="shared" si="60"/>
        <v>0.64832864916581956</v>
      </c>
      <c r="K52" s="293">
        <f>+SUM(K53:K58)</f>
        <v>51677</v>
      </c>
      <c r="L52" s="293">
        <f t="shared" ref="L52:M52" si="72">+SUM(L53:L58)</f>
        <v>52816</v>
      </c>
      <c r="M52" s="296">
        <f t="shared" si="72"/>
        <v>35811</v>
      </c>
      <c r="N52" s="516">
        <f t="shared" si="61"/>
        <v>0.67803317176613143</v>
      </c>
      <c r="O52" s="293">
        <f>+SUM(O53:O58)</f>
        <v>0</v>
      </c>
      <c r="P52" s="293">
        <f t="shared" ref="P52:Q52" si="73">+SUM(P53:P58)</f>
        <v>0</v>
      </c>
      <c r="Q52" s="296">
        <f t="shared" si="73"/>
        <v>0</v>
      </c>
      <c r="R52" s="522"/>
      <c r="S52" s="373">
        <f>+SUM(S53:S58)</f>
        <v>51677</v>
      </c>
      <c r="T52" s="373">
        <f t="shared" ref="T52" si="74">+SUM(T53:T58)</f>
        <v>52816</v>
      </c>
      <c r="U52" s="555">
        <f>+SUM(U53:U58)</f>
        <v>35811</v>
      </c>
      <c r="V52" s="516">
        <f t="shared" si="62"/>
        <v>0.67803317176613143</v>
      </c>
      <c r="X52" s="4"/>
    </row>
    <row r="53" spans="1:34" s="287" customFormat="1" ht="13.5" customHeight="1">
      <c r="A53" s="191" t="s">
        <v>168</v>
      </c>
      <c r="B53" s="183" t="s">
        <v>270</v>
      </c>
      <c r="C53" s="306">
        <f>+'3.SZ.TÁBL. SEGÍTŐ SZOLGÁLAT'!AA63</f>
        <v>15323</v>
      </c>
      <c r="D53" s="307">
        <f>+'3.SZ.TÁBL. SEGÍTŐ SZOLGÁLAT'!AB63</f>
        <v>16800</v>
      </c>
      <c r="E53" s="309">
        <f>+'3.SZ.TÁBL. SEGÍTŐ SZOLGÁLAT'!AC63</f>
        <v>13463</v>
      </c>
      <c r="F53" s="512">
        <f t="shared" si="59"/>
        <v>0.80136904761904759</v>
      </c>
      <c r="G53" s="307">
        <f>+'4.SZ.TÁBL. ÓVODA'!R60</f>
        <v>30891</v>
      </c>
      <c r="H53" s="307">
        <f>+'4.SZ.TÁBL. ÓVODA'!S60</f>
        <v>30614</v>
      </c>
      <c r="I53" s="309">
        <f>+'4.SZ.TÁBL. ÓVODA'!T60</f>
        <v>20699</v>
      </c>
      <c r="J53" s="512">
        <f t="shared" si="60"/>
        <v>0.67612856862873194</v>
      </c>
      <c r="K53" s="369">
        <f t="shared" ref="K53:K61" si="75">+C53+G53</f>
        <v>46214</v>
      </c>
      <c r="L53" s="369">
        <f t="shared" ref="L53:M61" si="76">+D53+H53</f>
        <v>47414</v>
      </c>
      <c r="M53" s="561">
        <f t="shared" si="76"/>
        <v>34162</v>
      </c>
      <c r="N53" s="512">
        <f t="shared" si="61"/>
        <v>0.72050449234403335</v>
      </c>
      <c r="O53" s="370"/>
      <c r="P53" s="370"/>
      <c r="Q53" s="574"/>
      <c r="R53" s="537"/>
      <c r="S53" s="369">
        <f t="shared" ref="S53:S61" si="77">+K53+O53</f>
        <v>46214</v>
      </c>
      <c r="T53" s="369">
        <f t="shared" ref="T53:U61" si="78">+L53+P53</f>
        <v>47414</v>
      </c>
      <c r="U53" s="561">
        <f t="shared" si="78"/>
        <v>34162</v>
      </c>
      <c r="V53" s="512">
        <f t="shared" si="62"/>
        <v>0.72050449234403335</v>
      </c>
      <c r="X53" s="362"/>
    </row>
    <row r="54" spans="1:34" s="287" customFormat="1" ht="13.5" customHeight="1">
      <c r="A54" s="192" t="s">
        <v>168</v>
      </c>
      <c r="B54" s="165" t="s">
        <v>271</v>
      </c>
      <c r="C54" s="276">
        <f>+'3.SZ.TÁBL. SEGÍTŐ SZOLGÁLAT'!AA64</f>
        <v>1929</v>
      </c>
      <c r="D54" s="272">
        <f>+'3.SZ.TÁBL. SEGÍTŐ SZOLGÁLAT'!AB64</f>
        <v>1929</v>
      </c>
      <c r="E54" s="309">
        <f>+'3.SZ.TÁBL. SEGÍTŐ SZOLGÁLAT'!AC64</f>
        <v>242</v>
      </c>
      <c r="F54" s="512">
        <f t="shared" si="59"/>
        <v>0.12545360290305857</v>
      </c>
      <c r="G54" s="272">
        <f>+'4.SZ.TÁBL. ÓVODA'!R61</f>
        <v>1929</v>
      </c>
      <c r="H54" s="272">
        <f>+'4.SZ.TÁBL. ÓVODA'!S61</f>
        <v>1868</v>
      </c>
      <c r="I54" s="273">
        <f>+'4.SZ.TÁBL. ÓVODA'!T61</f>
        <v>242</v>
      </c>
      <c r="J54" s="513">
        <f t="shared" si="60"/>
        <v>0.12955032119914348</v>
      </c>
      <c r="K54" s="360">
        <f t="shared" si="75"/>
        <v>3858</v>
      </c>
      <c r="L54" s="360">
        <f t="shared" si="76"/>
        <v>3797</v>
      </c>
      <c r="M54" s="561">
        <f t="shared" si="76"/>
        <v>484</v>
      </c>
      <c r="N54" s="512">
        <f t="shared" si="61"/>
        <v>0.12746905451672372</v>
      </c>
      <c r="O54" s="371"/>
      <c r="P54" s="371"/>
      <c r="Q54" s="575"/>
      <c r="R54" s="526"/>
      <c r="S54" s="360">
        <f t="shared" si="77"/>
        <v>3858</v>
      </c>
      <c r="T54" s="360">
        <f t="shared" si="78"/>
        <v>3797</v>
      </c>
      <c r="U54" s="553">
        <f t="shared" si="78"/>
        <v>484</v>
      </c>
      <c r="V54" s="513">
        <f t="shared" si="62"/>
        <v>0.12746905451672372</v>
      </c>
      <c r="X54" s="362"/>
    </row>
    <row r="55" spans="1:34" s="287" customFormat="1" ht="13.5" customHeight="1">
      <c r="A55" s="192" t="s">
        <v>168</v>
      </c>
      <c r="B55" s="165" t="s">
        <v>272</v>
      </c>
      <c r="C55" s="276">
        <f>+'3.SZ.TÁBL. SEGÍTŐ SZOLGÁLAT'!AA65</f>
        <v>316</v>
      </c>
      <c r="D55" s="272">
        <f>+'3.SZ.TÁBL. SEGÍTŐ SZOLGÁLAT'!AB65</f>
        <v>316</v>
      </c>
      <c r="E55" s="309">
        <f>+'3.SZ.TÁBL. SEGÍTŐ SZOLGÁLAT'!AC65</f>
        <v>174</v>
      </c>
      <c r="F55" s="512">
        <f t="shared" si="59"/>
        <v>0.55063291139240511</v>
      </c>
      <c r="G55" s="272">
        <f>+'4.SZ.TÁBL. ÓVODA'!R62</f>
        <v>484</v>
      </c>
      <c r="H55" s="272">
        <f>+'4.SZ.TÁBL. ÓVODA'!S62</f>
        <v>484</v>
      </c>
      <c r="I55" s="273">
        <f>+'4.SZ.TÁBL. ÓVODA'!T62</f>
        <v>259</v>
      </c>
      <c r="J55" s="513">
        <f t="shared" si="60"/>
        <v>0.53512396694214881</v>
      </c>
      <c r="K55" s="360">
        <f t="shared" si="75"/>
        <v>800</v>
      </c>
      <c r="L55" s="360">
        <f t="shared" si="76"/>
        <v>800</v>
      </c>
      <c r="M55" s="561">
        <f t="shared" si="76"/>
        <v>433</v>
      </c>
      <c r="N55" s="512">
        <f t="shared" si="61"/>
        <v>0.54125000000000001</v>
      </c>
      <c r="O55" s="371"/>
      <c r="P55" s="371"/>
      <c r="Q55" s="575"/>
      <c r="R55" s="526"/>
      <c r="S55" s="360">
        <f t="shared" si="77"/>
        <v>800</v>
      </c>
      <c r="T55" s="360">
        <f t="shared" si="78"/>
        <v>800</v>
      </c>
      <c r="U55" s="553">
        <f t="shared" si="78"/>
        <v>433</v>
      </c>
      <c r="V55" s="513">
        <f t="shared" si="62"/>
        <v>0.54125000000000001</v>
      </c>
      <c r="X55" s="362"/>
    </row>
    <row r="56" spans="1:34" s="287" customFormat="1" ht="13.5" customHeight="1">
      <c r="A56" s="192" t="s">
        <v>168</v>
      </c>
      <c r="B56" s="165" t="s">
        <v>393</v>
      </c>
      <c r="C56" s="276"/>
      <c r="D56" s="272"/>
      <c r="E56" s="309">
        <f>+'3.SZ.TÁBL. SEGÍTŐ SZOLGÁLAT'!AC66</f>
        <v>61</v>
      </c>
      <c r="F56" s="512"/>
      <c r="G56" s="272"/>
      <c r="H56" s="272"/>
      <c r="I56" s="273">
        <f>+'4.SZ.TÁBL. ÓVODA'!T63</f>
        <v>240</v>
      </c>
      <c r="J56" s="513"/>
      <c r="K56" s="360"/>
      <c r="L56" s="360"/>
      <c r="M56" s="561">
        <f t="shared" si="76"/>
        <v>301</v>
      </c>
      <c r="N56" s="512"/>
      <c r="O56" s="371"/>
      <c r="P56" s="371"/>
      <c r="Q56" s="575"/>
      <c r="R56" s="526"/>
      <c r="S56" s="360"/>
      <c r="T56" s="360"/>
      <c r="U56" s="553">
        <f t="shared" si="78"/>
        <v>301</v>
      </c>
      <c r="V56" s="525"/>
      <c r="X56" s="362"/>
    </row>
    <row r="57" spans="1:34" s="287" customFormat="1" ht="13.5" customHeight="1">
      <c r="A57" s="192" t="s">
        <v>168</v>
      </c>
      <c r="B57" s="165" t="s">
        <v>273</v>
      </c>
      <c r="C57" s="276">
        <f>+'3.SZ.TÁBL. SEGÍTŐ SZOLGÁLAT'!AA67</f>
        <v>0</v>
      </c>
      <c r="D57" s="272">
        <f>+'3.SZ.TÁBL. SEGÍTŐ SZOLGÁLAT'!AB67</f>
        <v>0</v>
      </c>
      <c r="E57" s="309">
        <f>+'3.SZ.TÁBL. SEGÍTŐ SZOLGÁLAT'!AC67</f>
        <v>0</v>
      </c>
      <c r="F57" s="512"/>
      <c r="G57" s="272">
        <f>+'4.SZ.TÁBL. ÓVODA'!R64</f>
        <v>0</v>
      </c>
      <c r="H57" s="272">
        <f>+'4.SZ.TÁBL. ÓVODA'!S64</f>
        <v>0</v>
      </c>
      <c r="I57" s="273">
        <f>+'4.SZ.TÁBL. ÓVODA'!T64</f>
        <v>0</v>
      </c>
      <c r="J57" s="513"/>
      <c r="K57" s="360">
        <f t="shared" si="75"/>
        <v>0</v>
      </c>
      <c r="L57" s="360">
        <f t="shared" si="76"/>
        <v>0</v>
      </c>
      <c r="M57" s="561">
        <f t="shared" si="76"/>
        <v>0</v>
      </c>
      <c r="N57" s="512"/>
      <c r="O57" s="371"/>
      <c r="P57" s="371"/>
      <c r="Q57" s="575"/>
      <c r="R57" s="526"/>
      <c r="S57" s="360">
        <f t="shared" si="77"/>
        <v>0</v>
      </c>
      <c r="T57" s="360">
        <f t="shared" si="78"/>
        <v>0</v>
      </c>
      <c r="U57" s="553">
        <f t="shared" si="78"/>
        <v>0</v>
      </c>
      <c r="V57" s="525"/>
      <c r="X57" s="362"/>
    </row>
    <row r="58" spans="1:34" s="287" customFormat="1" ht="13.5" customHeight="1">
      <c r="A58" s="192" t="s">
        <v>168</v>
      </c>
      <c r="B58" s="165" t="s">
        <v>274</v>
      </c>
      <c r="C58" s="276">
        <f>+'3.SZ.TÁBL. SEGÍTŐ SZOLGÁLAT'!AA68</f>
        <v>325</v>
      </c>
      <c r="D58" s="272">
        <f>+'3.SZ.TÁBL. SEGÍTŐ SZOLGÁLAT'!AB68</f>
        <v>325</v>
      </c>
      <c r="E58" s="309">
        <f>+'3.SZ.TÁBL. SEGÍTŐ SZOLGÁLAT'!AC68</f>
        <v>187</v>
      </c>
      <c r="F58" s="512">
        <f t="shared" ref="F58:F60" si="79">+E58/D58</f>
        <v>0.57538461538461538</v>
      </c>
      <c r="G58" s="272">
        <f>+'4.SZ.TÁBL. ÓVODA'!R65</f>
        <v>480</v>
      </c>
      <c r="H58" s="272">
        <f>+'4.SZ.TÁBL. ÓVODA'!S65</f>
        <v>480</v>
      </c>
      <c r="I58" s="273">
        <f>+'4.SZ.TÁBL. ÓVODA'!T65</f>
        <v>244</v>
      </c>
      <c r="J58" s="513">
        <f t="shared" ref="J58:J60" si="80">+I58/H58</f>
        <v>0.5083333333333333</v>
      </c>
      <c r="K58" s="360">
        <f t="shared" si="75"/>
        <v>805</v>
      </c>
      <c r="L58" s="360">
        <f t="shared" si="76"/>
        <v>805</v>
      </c>
      <c r="M58" s="561">
        <f t="shared" si="76"/>
        <v>431</v>
      </c>
      <c r="N58" s="512">
        <f t="shared" ref="N58:N60" si="81">+M58/L58</f>
        <v>0.53540372670807457</v>
      </c>
      <c r="O58" s="371"/>
      <c r="P58" s="371"/>
      <c r="Q58" s="575"/>
      <c r="R58" s="526"/>
      <c r="S58" s="360">
        <f t="shared" si="77"/>
        <v>805</v>
      </c>
      <c r="T58" s="360">
        <f t="shared" si="78"/>
        <v>805</v>
      </c>
      <c r="U58" s="553">
        <f t="shared" si="78"/>
        <v>431</v>
      </c>
      <c r="V58" s="513">
        <f>+U58/T58</f>
        <v>0.53540372670807457</v>
      </c>
      <c r="X58" s="362"/>
    </row>
    <row r="59" spans="1:34" ht="13.5" customHeight="1">
      <c r="A59" s="188" t="s">
        <v>212</v>
      </c>
      <c r="B59" s="164" t="s">
        <v>213</v>
      </c>
      <c r="C59" s="210">
        <f>+'3.SZ.TÁBL. SEGÍTŐ SZOLGÁLAT'!AA69</f>
        <v>58</v>
      </c>
      <c r="D59" s="195">
        <f>+'3.SZ.TÁBL. SEGÍTŐ SZOLGÁLAT'!AB69</f>
        <v>254</v>
      </c>
      <c r="E59" s="207">
        <f>+'3.SZ.TÁBL. SEGÍTŐ SZOLGÁLAT'!AC69</f>
        <v>148</v>
      </c>
      <c r="F59" s="512">
        <f t="shared" si="79"/>
        <v>0.58267716535433067</v>
      </c>
      <c r="G59" s="206">
        <f>+'4.SZ.TÁBL. ÓVODA'!R66</f>
        <v>783</v>
      </c>
      <c r="H59" s="195">
        <f>+'4.SZ.TÁBL. ÓVODA'!S66</f>
        <v>1083</v>
      </c>
      <c r="I59" s="200">
        <f>+'4.SZ.TÁBL. ÓVODA'!T66</f>
        <v>376</v>
      </c>
      <c r="J59" s="513">
        <f t="shared" si="80"/>
        <v>0.34718374884579872</v>
      </c>
      <c r="K59" s="75">
        <f t="shared" si="75"/>
        <v>841</v>
      </c>
      <c r="L59" s="71">
        <f t="shared" si="76"/>
        <v>1337</v>
      </c>
      <c r="M59" s="551">
        <f t="shared" si="76"/>
        <v>524</v>
      </c>
      <c r="N59" s="512">
        <f t="shared" si="81"/>
        <v>0.3919222139117427</v>
      </c>
      <c r="O59" s="145"/>
      <c r="P59" s="145"/>
      <c r="Q59" s="569"/>
      <c r="R59" s="525"/>
      <c r="S59" s="71">
        <f t="shared" si="77"/>
        <v>841</v>
      </c>
      <c r="T59" s="71">
        <f t="shared" si="78"/>
        <v>1337</v>
      </c>
      <c r="U59" s="552">
        <f t="shared" si="78"/>
        <v>524</v>
      </c>
      <c r="V59" s="513">
        <f>+U59/T59</f>
        <v>0.3919222139117427</v>
      </c>
    </row>
    <row r="60" spans="1:34" ht="13.5" customHeight="1">
      <c r="A60" s="188" t="s">
        <v>214</v>
      </c>
      <c r="B60" s="164" t="s">
        <v>215</v>
      </c>
      <c r="C60" s="203">
        <f>+'3.SZ.TÁBL. SEGÍTŐ SZOLGÁLAT'!AA70</f>
        <v>4355</v>
      </c>
      <c r="D60" s="195">
        <f>+'3.SZ.TÁBL. SEGÍTŐ SZOLGÁLAT'!AB70</f>
        <v>4699</v>
      </c>
      <c r="E60" s="207">
        <f>+'3.SZ.TÁBL. SEGÍTŐ SZOLGÁLAT'!AC70</f>
        <v>2707</v>
      </c>
      <c r="F60" s="512">
        <f t="shared" si="79"/>
        <v>0.57608001702489886</v>
      </c>
      <c r="G60" s="195">
        <f>+'4.SZ.TÁBL. ÓVODA'!R67</f>
        <v>945</v>
      </c>
      <c r="H60" s="195">
        <f>+'4.SZ.TÁBL. ÓVODA'!S67</f>
        <v>1266</v>
      </c>
      <c r="I60" s="200">
        <f>+'4.SZ.TÁBL. ÓVODA'!T67</f>
        <v>911</v>
      </c>
      <c r="J60" s="513">
        <f t="shared" si="80"/>
        <v>0.71958925750394942</v>
      </c>
      <c r="K60" s="71">
        <f t="shared" si="75"/>
        <v>5300</v>
      </c>
      <c r="L60" s="71">
        <f t="shared" si="76"/>
        <v>5965</v>
      </c>
      <c r="M60" s="551">
        <f t="shared" si="76"/>
        <v>3618</v>
      </c>
      <c r="N60" s="512">
        <f t="shared" si="81"/>
        <v>0.60653813914501253</v>
      </c>
      <c r="O60" s="145"/>
      <c r="P60" s="145">
        <f>+'[3]1.1.SZ.TÁBL. BEV - KIAD'!$N$59</f>
        <v>6</v>
      </c>
      <c r="Q60" s="569">
        <v>6</v>
      </c>
      <c r="R60" s="513">
        <f>+Q60/P60</f>
        <v>1</v>
      </c>
      <c r="S60" s="71">
        <f t="shared" si="77"/>
        <v>5300</v>
      </c>
      <c r="T60" s="71">
        <f t="shared" si="78"/>
        <v>5971</v>
      </c>
      <c r="U60" s="552">
        <f t="shared" si="78"/>
        <v>3624</v>
      </c>
      <c r="V60" s="513">
        <f>+U60/T60</f>
        <v>0.60693351197454359</v>
      </c>
    </row>
    <row r="61" spans="1:34" ht="13.5" customHeight="1">
      <c r="A61" s="189" t="s">
        <v>216</v>
      </c>
      <c r="B61" s="172" t="s">
        <v>217</v>
      </c>
      <c r="C61" s="224">
        <f>+'3.SZ.TÁBL. SEGÍTŐ SZOLGÁLAT'!AA71</f>
        <v>0</v>
      </c>
      <c r="D61" s="220">
        <f>+'3.SZ.TÁBL. SEGÍTŐ SZOLGÁLAT'!AB71</f>
        <v>0</v>
      </c>
      <c r="E61" s="232">
        <f>+'3.SZ.TÁBL. SEGÍTŐ SZOLGÁLAT'!AC71</f>
        <v>0</v>
      </c>
      <c r="F61" s="512"/>
      <c r="G61" s="220">
        <f>+'4.SZ.TÁBL. ÓVODA'!R68</f>
        <v>0</v>
      </c>
      <c r="H61" s="220">
        <f>+'4.SZ.TÁBL. ÓVODA'!S68</f>
        <v>0</v>
      </c>
      <c r="I61" s="221">
        <f>+'4.SZ.TÁBL. ÓVODA'!T68</f>
        <v>0</v>
      </c>
      <c r="J61" s="517"/>
      <c r="K61" s="72">
        <f t="shared" si="75"/>
        <v>0</v>
      </c>
      <c r="L61" s="72">
        <f t="shared" si="76"/>
        <v>0</v>
      </c>
      <c r="M61" s="557">
        <f t="shared" si="76"/>
        <v>0</v>
      </c>
      <c r="N61" s="512"/>
      <c r="O61" s="180"/>
      <c r="P61" s="180"/>
      <c r="Q61" s="571"/>
      <c r="R61" s="524"/>
      <c r="S61" s="72">
        <f t="shared" si="77"/>
        <v>0</v>
      </c>
      <c r="T61" s="72">
        <f t="shared" si="78"/>
        <v>0</v>
      </c>
      <c r="U61" s="556">
        <f t="shared" si="78"/>
        <v>0</v>
      </c>
      <c r="V61" s="524"/>
    </row>
    <row r="62" spans="1:34" s="3" customFormat="1" ht="13.5" customHeight="1">
      <c r="A62" s="190" t="s">
        <v>169</v>
      </c>
      <c r="B62" s="173" t="s">
        <v>127</v>
      </c>
      <c r="C62" s="288">
        <f>SUM(C59:C61)</f>
        <v>4413</v>
      </c>
      <c r="D62" s="293">
        <f>SUM(D59:D61)</f>
        <v>4953</v>
      </c>
      <c r="E62" s="296">
        <f>SUM(E59:E61)</f>
        <v>2855</v>
      </c>
      <c r="F62" s="516">
        <f>+E62/D62</f>
        <v>0.5764183323238441</v>
      </c>
      <c r="G62" s="293">
        <f>SUM(G59:G61)</f>
        <v>1728</v>
      </c>
      <c r="H62" s="293">
        <f t="shared" ref="H62:I62" si="82">SUM(H59:H61)</f>
        <v>2349</v>
      </c>
      <c r="I62" s="296">
        <f t="shared" si="82"/>
        <v>1287</v>
      </c>
      <c r="J62" s="516">
        <f t="shared" ref="J62:J113" si="83">+I62/H62</f>
        <v>0.54789272030651337</v>
      </c>
      <c r="K62" s="293">
        <f>SUM(K59:K61)</f>
        <v>6141</v>
      </c>
      <c r="L62" s="293">
        <f t="shared" ref="L62:M62" si="84">SUM(L59:L61)</f>
        <v>7302</v>
      </c>
      <c r="M62" s="296">
        <f t="shared" si="84"/>
        <v>4142</v>
      </c>
      <c r="N62" s="516">
        <f t="shared" ref="N62:N67" si="85">+M62/L62</f>
        <v>0.56724185154752127</v>
      </c>
      <c r="O62" s="293">
        <f>SUM(O59:O61)</f>
        <v>0</v>
      </c>
      <c r="P62" s="293">
        <f t="shared" ref="P62:Q62" si="86">SUM(P59:P61)</f>
        <v>6</v>
      </c>
      <c r="Q62" s="296">
        <f t="shared" si="86"/>
        <v>6</v>
      </c>
      <c r="R62" s="516">
        <f>+Q62/P62</f>
        <v>1</v>
      </c>
      <c r="S62" s="373">
        <f>+SUM(S59:S61)</f>
        <v>6141</v>
      </c>
      <c r="T62" s="373">
        <f t="shared" ref="T62:U62" si="87">+SUM(T59:T61)</f>
        <v>7308</v>
      </c>
      <c r="U62" s="555">
        <f t="shared" si="87"/>
        <v>4148</v>
      </c>
      <c r="V62" s="516">
        <f t="shared" ref="V62:V67" si="88">+U62/T62</f>
        <v>0.5675971538040504</v>
      </c>
      <c r="X62" s="4"/>
    </row>
    <row r="63" spans="1:34" ht="13.5" customHeight="1">
      <c r="A63" s="187" t="s">
        <v>218</v>
      </c>
      <c r="B63" s="171" t="s">
        <v>219</v>
      </c>
      <c r="C63" s="210">
        <f>+'3.SZ.TÁBL. SEGÍTŐ SZOLGÁLAT'!AA73</f>
        <v>300</v>
      </c>
      <c r="D63" s="206">
        <f>+'3.SZ.TÁBL. SEGÍTŐ SZOLGÁLAT'!AB73</f>
        <v>300</v>
      </c>
      <c r="E63" s="207">
        <f>+'3.SZ.TÁBL. SEGÍTŐ SZOLGÁLAT'!AC73</f>
        <v>225</v>
      </c>
      <c r="F63" s="512">
        <f>+E63/D63</f>
        <v>0.75</v>
      </c>
      <c r="G63" s="206">
        <f>+'4.SZ.TÁBL. ÓVODA'!R70</f>
        <v>180</v>
      </c>
      <c r="H63" s="206">
        <f>+'4.SZ.TÁBL. ÓVODA'!S70</f>
        <v>180</v>
      </c>
      <c r="I63" s="207">
        <f>+'4.SZ.TÁBL. ÓVODA'!T70</f>
        <v>120</v>
      </c>
      <c r="J63" s="512">
        <f t="shared" si="83"/>
        <v>0.66666666666666663</v>
      </c>
      <c r="K63" s="75">
        <f>+C63+G63</f>
        <v>480</v>
      </c>
      <c r="L63" s="75">
        <f t="shared" ref="L63:M64" si="89">+D63+H63</f>
        <v>480</v>
      </c>
      <c r="M63" s="551">
        <f t="shared" si="89"/>
        <v>345</v>
      </c>
      <c r="N63" s="512">
        <f t="shared" si="85"/>
        <v>0.71875</v>
      </c>
      <c r="O63" s="73"/>
      <c r="P63" s="73"/>
      <c r="Q63" s="568"/>
      <c r="R63" s="523"/>
      <c r="S63" s="75">
        <f>+K63+O63</f>
        <v>480</v>
      </c>
      <c r="T63" s="75">
        <f t="shared" ref="T63:U64" si="90">+L63+P63</f>
        <v>480</v>
      </c>
      <c r="U63" s="551">
        <f t="shared" si="90"/>
        <v>345</v>
      </c>
      <c r="V63" s="512">
        <f t="shared" si="88"/>
        <v>0.71875</v>
      </c>
    </row>
    <row r="64" spans="1:34" ht="13.5" customHeight="1">
      <c r="A64" s="189" t="s">
        <v>220</v>
      </c>
      <c r="B64" s="172" t="s">
        <v>221</v>
      </c>
      <c r="C64" s="224">
        <f>+'3.SZ.TÁBL. SEGÍTŐ SZOLGÁLAT'!AA74</f>
        <v>727</v>
      </c>
      <c r="D64" s="220">
        <f>+'3.SZ.TÁBL. SEGÍTŐ SZOLGÁLAT'!AB74</f>
        <v>727</v>
      </c>
      <c r="E64" s="232">
        <f>+'3.SZ.TÁBL. SEGÍTŐ SZOLGÁLAT'!AC74</f>
        <v>390</v>
      </c>
      <c r="F64" s="512">
        <f>+E64/D64</f>
        <v>0.53645116918844571</v>
      </c>
      <c r="G64" s="220">
        <f>+'4.SZ.TÁBL. ÓVODA'!R71</f>
        <v>535</v>
      </c>
      <c r="H64" s="220">
        <f>+'4.SZ.TÁBL. ÓVODA'!S71</f>
        <v>535</v>
      </c>
      <c r="I64" s="221">
        <f>+'4.SZ.TÁBL. ÓVODA'!T71</f>
        <v>328</v>
      </c>
      <c r="J64" s="517">
        <f t="shared" si="83"/>
        <v>0.61308411214953273</v>
      </c>
      <c r="K64" s="72">
        <f>+C64+G64</f>
        <v>1262</v>
      </c>
      <c r="L64" s="72">
        <f t="shared" si="89"/>
        <v>1262</v>
      </c>
      <c r="M64" s="557">
        <f t="shared" si="89"/>
        <v>718</v>
      </c>
      <c r="N64" s="512">
        <f t="shared" si="85"/>
        <v>0.56893819334389861</v>
      </c>
      <c r="O64" s="180"/>
      <c r="P64" s="180"/>
      <c r="Q64" s="571"/>
      <c r="R64" s="524"/>
      <c r="S64" s="72">
        <f>+K64+O64</f>
        <v>1262</v>
      </c>
      <c r="T64" s="72">
        <f t="shared" si="90"/>
        <v>1262</v>
      </c>
      <c r="U64" s="556">
        <f t="shared" si="90"/>
        <v>718</v>
      </c>
      <c r="V64" s="517">
        <f t="shared" si="88"/>
        <v>0.56893819334389861</v>
      </c>
    </row>
    <row r="65" spans="1:24" s="3" customFormat="1" ht="13.5" customHeight="1">
      <c r="A65" s="190" t="s">
        <v>170</v>
      </c>
      <c r="B65" s="173" t="s">
        <v>128</v>
      </c>
      <c r="C65" s="288">
        <f>SUM(C63:C64)</f>
        <v>1027</v>
      </c>
      <c r="D65" s="293">
        <f>SUM(D63:D64)</f>
        <v>1027</v>
      </c>
      <c r="E65" s="296">
        <f>SUM(E63:E64)</f>
        <v>615</v>
      </c>
      <c r="F65" s="516">
        <f>+E65/D65</f>
        <v>0.59883154819863682</v>
      </c>
      <c r="G65" s="293">
        <f>SUM(G63:G64)</f>
        <v>715</v>
      </c>
      <c r="H65" s="293">
        <f t="shared" ref="H65:I65" si="91">SUM(H63:H64)</f>
        <v>715</v>
      </c>
      <c r="I65" s="296">
        <f t="shared" si="91"/>
        <v>448</v>
      </c>
      <c r="J65" s="516">
        <f t="shared" si="83"/>
        <v>0.62657342657342663</v>
      </c>
      <c r="K65" s="293">
        <f>SUM(K63:K64)</f>
        <v>1742</v>
      </c>
      <c r="L65" s="293">
        <f t="shared" ref="L65:M65" si="92">SUM(L63:L64)</f>
        <v>1742</v>
      </c>
      <c r="M65" s="296">
        <f t="shared" si="92"/>
        <v>1063</v>
      </c>
      <c r="N65" s="516">
        <f t="shared" si="85"/>
        <v>0.61021814006888631</v>
      </c>
      <c r="O65" s="293">
        <f>SUM(O63:O64)</f>
        <v>0</v>
      </c>
      <c r="P65" s="293">
        <f t="shared" ref="P65:Q65" si="93">SUM(P63:P64)</f>
        <v>0</v>
      </c>
      <c r="Q65" s="296">
        <f t="shared" si="93"/>
        <v>0</v>
      </c>
      <c r="R65" s="522"/>
      <c r="S65" s="373">
        <f>+SUM(S63:S64)</f>
        <v>1742</v>
      </c>
      <c r="T65" s="373">
        <f t="shared" ref="T65:U65" si="94">+SUM(T63:T64)</f>
        <v>1742</v>
      </c>
      <c r="U65" s="555">
        <f t="shared" si="94"/>
        <v>1063</v>
      </c>
      <c r="V65" s="516">
        <f t="shared" si="88"/>
        <v>0.61021814006888631</v>
      </c>
      <c r="X65" s="4"/>
    </row>
    <row r="66" spans="1:24" ht="13.5" customHeight="1">
      <c r="A66" s="187" t="s">
        <v>222</v>
      </c>
      <c r="B66" s="171" t="s">
        <v>223</v>
      </c>
      <c r="C66" s="210">
        <f>+'3.SZ.TÁBL. SEGÍTŐ SZOLGÁLAT'!AA76</f>
        <v>2330</v>
      </c>
      <c r="D66" s="206">
        <f>+'3.SZ.TÁBL. SEGÍTŐ SZOLGÁLAT'!AB76</f>
        <v>2330</v>
      </c>
      <c r="E66" s="207">
        <f>+'3.SZ.TÁBL. SEGÍTŐ SZOLGÁLAT'!AC76</f>
        <v>994</v>
      </c>
      <c r="F66" s="512">
        <f t="shared" ref="F66:F67" si="95">+E66/D66</f>
        <v>0.42660944206008583</v>
      </c>
      <c r="G66" s="206">
        <f>+'4.SZ.TÁBL. ÓVODA'!R73</f>
        <v>3165</v>
      </c>
      <c r="H66" s="206">
        <f>+'4.SZ.TÁBL. ÓVODA'!S73</f>
        <v>3164</v>
      </c>
      <c r="I66" s="207">
        <f>+'4.SZ.TÁBL. ÓVODA'!T73</f>
        <v>2104</v>
      </c>
      <c r="J66" s="512">
        <f t="shared" si="83"/>
        <v>0.66498103666245256</v>
      </c>
      <c r="K66" s="75">
        <f t="shared" ref="K66:K74" si="96">+C66+G66</f>
        <v>5495</v>
      </c>
      <c r="L66" s="75">
        <f t="shared" ref="L66:M74" si="97">+D66+H66</f>
        <v>5494</v>
      </c>
      <c r="M66" s="551">
        <f t="shared" si="97"/>
        <v>3098</v>
      </c>
      <c r="N66" s="512">
        <f t="shared" si="85"/>
        <v>0.56388787768474702</v>
      </c>
      <c r="O66" s="73"/>
      <c r="P66" s="73"/>
      <c r="Q66" s="568"/>
      <c r="R66" s="523"/>
      <c r="S66" s="75">
        <f t="shared" ref="S66:S74" si="98">+K66+O66</f>
        <v>5495</v>
      </c>
      <c r="T66" s="75">
        <f t="shared" ref="T66:U74" si="99">+L66+P66</f>
        <v>5494</v>
      </c>
      <c r="U66" s="551">
        <f t="shared" si="99"/>
        <v>3098</v>
      </c>
      <c r="V66" s="512">
        <f t="shared" si="88"/>
        <v>0.56388787768474702</v>
      </c>
    </row>
    <row r="67" spans="1:24" ht="13.5" customHeight="1">
      <c r="A67" s="188" t="s">
        <v>224</v>
      </c>
      <c r="B67" s="164" t="s">
        <v>3</v>
      </c>
      <c r="C67" s="203">
        <f>+'3.SZ.TÁBL. SEGÍTŐ SZOLGÁLAT'!AA77</f>
        <v>2420</v>
      </c>
      <c r="D67" s="195">
        <f>+'3.SZ.TÁBL. SEGÍTŐ SZOLGÁLAT'!AB77</f>
        <v>2525</v>
      </c>
      <c r="E67" s="207">
        <f>+'3.SZ.TÁBL. SEGÍTŐ SZOLGÁLAT'!AC77</f>
        <v>1020</v>
      </c>
      <c r="F67" s="512">
        <f t="shared" si="95"/>
        <v>0.40396039603960399</v>
      </c>
      <c r="G67" s="195">
        <f>+'4.SZ.TÁBL. ÓVODA'!R74</f>
        <v>3083</v>
      </c>
      <c r="H67" s="195">
        <f>+'4.SZ.TÁBL. ÓVODA'!S74</f>
        <v>3083</v>
      </c>
      <c r="I67" s="200">
        <f>+'4.SZ.TÁBL. ÓVODA'!T74</f>
        <v>1658</v>
      </c>
      <c r="J67" s="513">
        <f t="shared" si="83"/>
        <v>0.53778786895880637</v>
      </c>
      <c r="K67" s="71">
        <f t="shared" si="96"/>
        <v>5503</v>
      </c>
      <c r="L67" s="71">
        <f t="shared" si="97"/>
        <v>5608</v>
      </c>
      <c r="M67" s="551">
        <f t="shared" si="97"/>
        <v>2678</v>
      </c>
      <c r="N67" s="512">
        <f t="shared" si="85"/>
        <v>0.47753209700427962</v>
      </c>
      <c r="O67" s="145"/>
      <c r="P67" s="145"/>
      <c r="Q67" s="569"/>
      <c r="R67" s="525"/>
      <c r="S67" s="71">
        <f t="shared" si="98"/>
        <v>5503</v>
      </c>
      <c r="T67" s="71">
        <f t="shared" si="99"/>
        <v>5608</v>
      </c>
      <c r="U67" s="552">
        <f t="shared" si="99"/>
        <v>2678</v>
      </c>
      <c r="V67" s="513">
        <f t="shared" si="88"/>
        <v>0.47753209700427962</v>
      </c>
    </row>
    <row r="68" spans="1:24" ht="13.5" customHeight="1">
      <c r="A68" s="188" t="s">
        <v>225</v>
      </c>
      <c r="B68" s="164" t="s">
        <v>226</v>
      </c>
      <c r="C68" s="203">
        <f>+'3.SZ.TÁBL. SEGÍTŐ SZOLGÁLAT'!AA78</f>
        <v>0</v>
      </c>
      <c r="D68" s="195">
        <f>+'3.SZ.TÁBL. SEGÍTŐ SZOLGÁLAT'!AB78</f>
        <v>0</v>
      </c>
      <c r="E68" s="207">
        <f>+'3.SZ.TÁBL. SEGÍTŐ SZOLGÁLAT'!AC78</f>
        <v>0</v>
      </c>
      <c r="F68" s="512"/>
      <c r="G68" s="195">
        <f>+'4.SZ.TÁBL. ÓVODA'!R75</f>
        <v>0</v>
      </c>
      <c r="H68" s="195">
        <f>+'4.SZ.TÁBL. ÓVODA'!S75</f>
        <v>0</v>
      </c>
      <c r="I68" s="200">
        <f>+'4.SZ.TÁBL. ÓVODA'!T75</f>
        <v>0</v>
      </c>
      <c r="J68" s="513"/>
      <c r="K68" s="71">
        <f t="shared" si="96"/>
        <v>0</v>
      </c>
      <c r="L68" s="71">
        <f t="shared" si="97"/>
        <v>0</v>
      </c>
      <c r="M68" s="551">
        <f t="shared" si="97"/>
        <v>0</v>
      </c>
      <c r="N68" s="512"/>
      <c r="O68" s="145"/>
      <c r="P68" s="145"/>
      <c r="Q68" s="569"/>
      <c r="R68" s="525"/>
      <c r="S68" s="71">
        <f t="shared" si="98"/>
        <v>0</v>
      </c>
      <c r="T68" s="71">
        <f t="shared" si="99"/>
        <v>0</v>
      </c>
      <c r="U68" s="552">
        <f t="shared" si="99"/>
        <v>0</v>
      </c>
      <c r="V68" s="525"/>
    </row>
    <row r="69" spans="1:24" ht="13.5" customHeight="1">
      <c r="A69" s="188" t="s">
        <v>227</v>
      </c>
      <c r="B69" s="164" t="s">
        <v>228</v>
      </c>
      <c r="C69" s="203">
        <f>+'3.SZ.TÁBL. SEGÍTŐ SZOLGÁLAT'!AA79</f>
        <v>1840</v>
      </c>
      <c r="D69" s="195">
        <f>+'3.SZ.TÁBL. SEGÍTŐ SZOLGÁLAT'!AB79</f>
        <v>1840</v>
      </c>
      <c r="E69" s="207">
        <f>+'3.SZ.TÁBL. SEGÍTŐ SZOLGÁLAT'!AC79</f>
        <v>857</v>
      </c>
      <c r="F69" s="512">
        <f>+E69/D69</f>
        <v>0.46576086956521739</v>
      </c>
      <c r="G69" s="195">
        <f>+'4.SZ.TÁBL. ÓVODA'!R76</f>
        <v>1150</v>
      </c>
      <c r="H69" s="195">
        <f>+'4.SZ.TÁBL. ÓVODA'!S76</f>
        <v>2125</v>
      </c>
      <c r="I69" s="200">
        <f>+'4.SZ.TÁBL. ÓVODA'!T76</f>
        <v>2125</v>
      </c>
      <c r="J69" s="513">
        <f t="shared" si="83"/>
        <v>1</v>
      </c>
      <c r="K69" s="71">
        <f t="shared" si="96"/>
        <v>2990</v>
      </c>
      <c r="L69" s="71">
        <f t="shared" si="97"/>
        <v>3965</v>
      </c>
      <c r="M69" s="551">
        <f t="shared" si="97"/>
        <v>2982</v>
      </c>
      <c r="N69" s="512">
        <f>+M69/L69</f>
        <v>0.75208070617906686</v>
      </c>
      <c r="O69" s="145"/>
      <c r="P69" s="145"/>
      <c r="Q69" s="569"/>
      <c r="R69" s="525"/>
      <c r="S69" s="71">
        <f t="shared" si="98"/>
        <v>2990</v>
      </c>
      <c r="T69" s="71">
        <f t="shared" si="99"/>
        <v>3965</v>
      </c>
      <c r="U69" s="552">
        <f t="shared" si="99"/>
        <v>2982</v>
      </c>
      <c r="V69" s="513">
        <f>+U69/T69</f>
        <v>0.75208070617906686</v>
      </c>
    </row>
    <row r="70" spans="1:24" ht="13.5" customHeight="1">
      <c r="A70" s="188" t="s">
        <v>229</v>
      </c>
      <c r="B70" s="164" t="s">
        <v>230</v>
      </c>
      <c r="C70" s="203">
        <f>+'3.SZ.TÁBL. SEGÍTŐ SZOLGÁLAT'!AA80</f>
        <v>0</v>
      </c>
      <c r="D70" s="195">
        <f>+'3.SZ.TÁBL. SEGÍTŐ SZOLGÁLAT'!AB80</f>
        <v>53</v>
      </c>
      <c r="E70" s="207">
        <f>+'3.SZ.TÁBL. SEGÍTŐ SZOLGÁLAT'!AC80</f>
        <v>53</v>
      </c>
      <c r="F70" s="512">
        <f>+E70/D70</f>
        <v>1</v>
      </c>
      <c r="G70" s="195">
        <f>+'4.SZ.TÁBL. ÓVODA'!R77</f>
        <v>0</v>
      </c>
      <c r="H70" s="195">
        <f>+'4.SZ.TÁBL. ÓVODA'!S77</f>
        <v>0</v>
      </c>
      <c r="I70" s="200">
        <f>+'4.SZ.TÁBL. ÓVODA'!T77</f>
        <v>0</v>
      </c>
      <c r="J70" s="513"/>
      <c r="K70" s="71">
        <f t="shared" si="96"/>
        <v>0</v>
      </c>
      <c r="L70" s="71">
        <f t="shared" si="97"/>
        <v>53</v>
      </c>
      <c r="M70" s="551">
        <f t="shared" si="97"/>
        <v>53</v>
      </c>
      <c r="N70" s="512">
        <f>+M70/L70</f>
        <v>1</v>
      </c>
      <c r="O70" s="145"/>
      <c r="P70" s="145"/>
      <c r="Q70" s="569"/>
      <c r="R70" s="525"/>
      <c r="S70" s="71">
        <f t="shared" si="98"/>
        <v>0</v>
      </c>
      <c r="T70" s="71">
        <f t="shared" si="99"/>
        <v>53</v>
      </c>
      <c r="U70" s="552">
        <f t="shared" si="99"/>
        <v>53</v>
      </c>
      <c r="V70" s="513">
        <f>+U70/T70</f>
        <v>1</v>
      </c>
    </row>
    <row r="71" spans="1:24" s="287" customFormat="1" ht="13.5" customHeight="1">
      <c r="A71" s="192" t="s">
        <v>229</v>
      </c>
      <c r="B71" s="165" t="s">
        <v>275</v>
      </c>
      <c r="C71" s="276">
        <f>+'3.SZ.TÁBL. SEGÍTŐ SZOLGÁLAT'!AA81</f>
        <v>0</v>
      </c>
      <c r="D71" s="272">
        <f>+'3.SZ.TÁBL. SEGÍTŐ SZOLGÁLAT'!AB81</f>
        <v>0</v>
      </c>
      <c r="E71" s="309">
        <f>+'3.SZ.TÁBL. SEGÍTŐ SZOLGÁLAT'!AC81</f>
        <v>0</v>
      </c>
      <c r="F71" s="512"/>
      <c r="G71" s="272">
        <f>+'4.SZ.TÁBL. ÓVODA'!R78</f>
        <v>0</v>
      </c>
      <c r="H71" s="272">
        <f>+'4.SZ.TÁBL. ÓVODA'!S78</f>
        <v>0</v>
      </c>
      <c r="I71" s="273">
        <f>+'4.SZ.TÁBL. ÓVODA'!T78</f>
        <v>0</v>
      </c>
      <c r="J71" s="513"/>
      <c r="K71" s="360">
        <f t="shared" si="96"/>
        <v>0</v>
      </c>
      <c r="L71" s="360">
        <f t="shared" si="97"/>
        <v>0</v>
      </c>
      <c r="M71" s="561">
        <f t="shared" si="97"/>
        <v>0</v>
      </c>
      <c r="N71" s="512"/>
      <c r="O71" s="371"/>
      <c r="P71" s="371"/>
      <c r="Q71" s="575"/>
      <c r="R71" s="526"/>
      <c r="S71" s="360">
        <f t="shared" si="98"/>
        <v>0</v>
      </c>
      <c r="T71" s="360">
        <f t="shared" si="99"/>
        <v>0</v>
      </c>
      <c r="U71" s="553">
        <f t="shared" si="99"/>
        <v>0</v>
      </c>
      <c r="V71" s="525"/>
      <c r="X71" s="362"/>
    </row>
    <row r="72" spans="1:24" s="287" customFormat="1" ht="13.5" customHeight="1">
      <c r="A72" s="192" t="s">
        <v>229</v>
      </c>
      <c r="B72" s="165" t="s">
        <v>276</v>
      </c>
      <c r="C72" s="276">
        <f>+'3.SZ.TÁBL. SEGÍTŐ SZOLGÁLAT'!AA82</f>
        <v>0</v>
      </c>
      <c r="D72" s="272">
        <f>+'3.SZ.TÁBL. SEGÍTŐ SZOLGÁLAT'!AB82</f>
        <v>53</v>
      </c>
      <c r="E72" s="309">
        <f>+'3.SZ.TÁBL. SEGÍTŐ SZOLGÁLAT'!AC82</f>
        <v>53</v>
      </c>
      <c r="F72" s="512">
        <f>+E72/D72</f>
        <v>1</v>
      </c>
      <c r="G72" s="272">
        <f>+'4.SZ.TÁBL. ÓVODA'!R79</f>
        <v>0</v>
      </c>
      <c r="H72" s="272">
        <f>+'4.SZ.TÁBL. ÓVODA'!S79</f>
        <v>0</v>
      </c>
      <c r="I72" s="273">
        <f>+'4.SZ.TÁBL. ÓVODA'!T79</f>
        <v>0</v>
      </c>
      <c r="J72" s="513"/>
      <c r="K72" s="360">
        <f t="shared" si="96"/>
        <v>0</v>
      </c>
      <c r="L72" s="360">
        <f t="shared" si="97"/>
        <v>53</v>
      </c>
      <c r="M72" s="561">
        <f t="shared" si="97"/>
        <v>53</v>
      </c>
      <c r="N72" s="512">
        <f>+M72/L72</f>
        <v>1</v>
      </c>
      <c r="O72" s="371"/>
      <c r="P72" s="371"/>
      <c r="Q72" s="575"/>
      <c r="R72" s="526"/>
      <c r="S72" s="360">
        <f t="shared" si="98"/>
        <v>0</v>
      </c>
      <c r="T72" s="360">
        <f t="shared" si="99"/>
        <v>53</v>
      </c>
      <c r="U72" s="553">
        <f t="shared" si="99"/>
        <v>53</v>
      </c>
      <c r="V72" s="513">
        <f>+U72/T72</f>
        <v>1</v>
      </c>
      <c r="X72" s="362"/>
    </row>
    <row r="73" spans="1:24" ht="13.5" customHeight="1">
      <c r="A73" s="188" t="s">
        <v>231</v>
      </c>
      <c r="B73" s="164" t="s">
        <v>232</v>
      </c>
      <c r="C73" s="203">
        <f>+'3.SZ.TÁBL. SEGÍTŐ SZOLGÁLAT'!AA83</f>
        <v>1780</v>
      </c>
      <c r="D73" s="195">
        <f>+'3.SZ.TÁBL. SEGÍTŐ SZOLGÁLAT'!AB83</f>
        <v>1843</v>
      </c>
      <c r="E73" s="207">
        <f>+'3.SZ.TÁBL. SEGÍTŐ SZOLGÁLAT'!AC83</f>
        <v>1076</v>
      </c>
      <c r="F73" s="512">
        <f>+E73/D73</f>
        <v>0.58383071079761262</v>
      </c>
      <c r="G73" s="195">
        <f>+'4.SZ.TÁBL. ÓVODA'!R80</f>
        <v>2049</v>
      </c>
      <c r="H73" s="195">
        <f>+'4.SZ.TÁBL. ÓVODA'!S80</f>
        <v>1803</v>
      </c>
      <c r="I73" s="200">
        <f>+'4.SZ.TÁBL. ÓVODA'!T80</f>
        <v>770</v>
      </c>
      <c r="J73" s="513">
        <f t="shared" si="83"/>
        <v>0.42706600110926235</v>
      </c>
      <c r="K73" s="71">
        <f t="shared" si="96"/>
        <v>3829</v>
      </c>
      <c r="L73" s="71">
        <f t="shared" si="97"/>
        <v>3646</v>
      </c>
      <c r="M73" s="551">
        <f t="shared" si="97"/>
        <v>1846</v>
      </c>
      <c r="N73" s="512">
        <f>+M73/L73</f>
        <v>0.50630828304991771</v>
      </c>
      <c r="O73" s="145">
        <f>+(12*3290)+(12*136)+(16*44)</f>
        <v>41816</v>
      </c>
      <c r="P73" s="145">
        <f>+'[3]1.1.SZ.TÁBL. BEV - KIAD'!$N$72</f>
        <v>42223</v>
      </c>
      <c r="Q73" s="569">
        <v>31270</v>
      </c>
      <c r="R73" s="513">
        <f t="shared" ref="R73:R75" si="100">+Q73/P73</f>
        <v>0.74059162068067164</v>
      </c>
      <c r="S73" s="71">
        <f t="shared" si="98"/>
        <v>45645</v>
      </c>
      <c r="T73" s="71">
        <f t="shared" si="99"/>
        <v>45869</v>
      </c>
      <c r="U73" s="552">
        <f t="shared" si="99"/>
        <v>33116</v>
      </c>
      <c r="V73" s="513">
        <f>+U73/T73</f>
        <v>0.72196908587499187</v>
      </c>
    </row>
    <row r="74" spans="1:24" ht="29.25" customHeight="1">
      <c r="A74" s="189" t="s">
        <v>233</v>
      </c>
      <c r="B74" s="172" t="s">
        <v>355</v>
      </c>
      <c r="C74" s="224">
        <f>+'3.SZ.TÁBL. SEGÍTŐ SZOLGÁLAT'!AA84</f>
        <v>3918</v>
      </c>
      <c r="D74" s="220">
        <f>+'3.SZ.TÁBL. SEGÍTŐ SZOLGÁLAT'!AB84</f>
        <v>3824</v>
      </c>
      <c r="E74" s="232">
        <f>+'3.SZ.TÁBL. SEGÍTŐ SZOLGÁLAT'!AC84</f>
        <v>2982</v>
      </c>
      <c r="F74" s="512">
        <f>+E74/D74</f>
        <v>0.77981171548117156</v>
      </c>
      <c r="G74" s="220">
        <f>+'4.SZ.TÁBL. ÓVODA'!R81</f>
        <v>1600</v>
      </c>
      <c r="H74" s="220">
        <f>+'4.SZ.TÁBL. ÓVODA'!S81</f>
        <v>1452</v>
      </c>
      <c r="I74" s="221">
        <f>+'4.SZ.TÁBL. ÓVODA'!T81</f>
        <v>822</v>
      </c>
      <c r="J74" s="517">
        <f t="shared" si="83"/>
        <v>0.56611570247933884</v>
      </c>
      <c r="K74" s="72">
        <f t="shared" si="96"/>
        <v>5518</v>
      </c>
      <c r="L74" s="72">
        <f t="shared" si="97"/>
        <v>5276</v>
      </c>
      <c r="M74" s="557">
        <f t="shared" si="97"/>
        <v>3804</v>
      </c>
      <c r="N74" s="512">
        <f>+M74/L74</f>
        <v>0.72100075815011377</v>
      </c>
      <c r="O74" s="180">
        <f>23+500+25</f>
        <v>548</v>
      </c>
      <c r="P74" s="145">
        <f>+'[3]1.1.SZ.TÁBL. BEV - KIAD'!$N$73</f>
        <v>588</v>
      </c>
      <c r="Q74" s="571">
        <v>368</v>
      </c>
      <c r="R74" s="517">
        <f t="shared" si="100"/>
        <v>0.62585034013605445</v>
      </c>
      <c r="S74" s="72">
        <f t="shared" si="98"/>
        <v>6066</v>
      </c>
      <c r="T74" s="72">
        <f t="shared" si="99"/>
        <v>5864</v>
      </c>
      <c r="U74" s="556">
        <f t="shared" si="99"/>
        <v>4172</v>
      </c>
      <c r="V74" s="517">
        <f>+U74/T74</f>
        <v>0.71145975443383358</v>
      </c>
    </row>
    <row r="75" spans="1:24" s="3" customFormat="1" ht="13.5" customHeight="1">
      <c r="A75" s="190" t="s">
        <v>171</v>
      </c>
      <c r="B75" s="173" t="s">
        <v>129</v>
      </c>
      <c r="C75" s="288">
        <f>+SUM(C66:C70,C73:C74)</f>
        <v>12288</v>
      </c>
      <c r="D75" s="293">
        <f>+SUM(D66:D70,D73:D74)</f>
        <v>12415</v>
      </c>
      <c r="E75" s="296">
        <f>+SUM(E66:E70,E73:E74)</f>
        <v>6982</v>
      </c>
      <c r="F75" s="516">
        <f>+E75/D75</f>
        <v>0.5623842126459927</v>
      </c>
      <c r="G75" s="293">
        <f>+SUM(G66:G70,G73:G74)</f>
        <v>11047</v>
      </c>
      <c r="H75" s="293">
        <f>+SUM(H66:H70,H73:H74)</f>
        <v>11627</v>
      </c>
      <c r="I75" s="296">
        <f>+SUM(I66:I70,I73:I74)</f>
        <v>7479</v>
      </c>
      <c r="J75" s="516">
        <f t="shared" si="83"/>
        <v>0.64324417304549752</v>
      </c>
      <c r="K75" s="293">
        <f>+SUM(K66:K70,K73:K74)</f>
        <v>23335</v>
      </c>
      <c r="L75" s="293">
        <f>+SUM(L66:L70,L73:L74)</f>
        <v>24042</v>
      </c>
      <c r="M75" s="296">
        <f>+SUM(M66:M70,M73:M74)</f>
        <v>14461</v>
      </c>
      <c r="N75" s="516">
        <f>+M75/L75</f>
        <v>0.60148906081024878</v>
      </c>
      <c r="O75" s="293">
        <f>+SUM(O66:O70,O73:O74)</f>
        <v>42364</v>
      </c>
      <c r="P75" s="293">
        <f>+SUM(P66:P70,P73:P74)</f>
        <v>42811</v>
      </c>
      <c r="Q75" s="296">
        <f>+SUM(Q66:Q70,Q73:Q74)</f>
        <v>31638</v>
      </c>
      <c r="R75" s="516">
        <f t="shared" si="100"/>
        <v>0.73901567354184672</v>
      </c>
      <c r="S75" s="293">
        <f>+SUM(S66:S70,S73:S74)</f>
        <v>65699</v>
      </c>
      <c r="T75" s="293">
        <f>+SUM(T66:T70,T73:T74)</f>
        <v>66853</v>
      </c>
      <c r="U75" s="296">
        <f>+SUM(U66:U70,U73:U74)</f>
        <v>46099</v>
      </c>
      <c r="V75" s="516">
        <f>+U75/T75</f>
        <v>0.68955768626688407</v>
      </c>
      <c r="X75" s="4"/>
    </row>
    <row r="76" spans="1:24" ht="13.5" customHeight="1">
      <c r="A76" s="187" t="s">
        <v>235</v>
      </c>
      <c r="B76" s="171" t="s">
        <v>236</v>
      </c>
      <c r="C76" s="210">
        <f>+'3.SZ.TÁBL. SEGÍTŐ SZOLGÁLAT'!AA86</f>
        <v>640</v>
      </c>
      <c r="D76" s="206">
        <f>+'3.SZ.TÁBL. SEGÍTŐ SZOLGÁLAT'!AB86</f>
        <v>634</v>
      </c>
      <c r="E76" s="207">
        <f>+'3.SZ.TÁBL. SEGÍTŐ SZOLGÁLAT'!AC86</f>
        <v>503</v>
      </c>
      <c r="F76" s="512">
        <f>+E76/D76</f>
        <v>0.79337539432176651</v>
      </c>
      <c r="G76" s="206">
        <f>+'4.SZ.TÁBL. ÓVODA'!R83</f>
        <v>150</v>
      </c>
      <c r="H76" s="206">
        <f>+'4.SZ.TÁBL. ÓVODA'!S83</f>
        <v>150</v>
      </c>
      <c r="I76" s="207">
        <f>+'4.SZ.TÁBL. ÓVODA'!T83</f>
        <v>54</v>
      </c>
      <c r="J76" s="512">
        <f t="shared" si="83"/>
        <v>0.36</v>
      </c>
      <c r="K76" s="75">
        <f>+C76+G76</f>
        <v>790</v>
      </c>
      <c r="L76" s="75">
        <f t="shared" ref="L76:M77" si="101">+D76+H76</f>
        <v>784</v>
      </c>
      <c r="M76" s="551">
        <f t="shared" si="101"/>
        <v>557</v>
      </c>
      <c r="N76" s="512">
        <f>+M76/L76</f>
        <v>0.71045918367346939</v>
      </c>
      <c r="O76" s="73"/>
      <c r="P76" s="73"/>
      <c r="Q76" s="568"/>
      <c r="R76" s="523"/>
      <c r="S76" s="75">
        <f>+K76+O76</f>
        <v>790</v>
      </c>
      <c r="T76" s="75">
        <f t="shared" ref="T76:U77" si="102">+L76+P76</f>
        <v>784</v>
      </c>
      <c r="U76" s="551">
        <f t="shared" si="102"/>
        <v>557</v>
      </c>
      <c r="V76" s="512">
        <f>+U76/T76</f>
        <v>0.71045918367346939</v>
      </c>
    </row>
    <row r="77" spans="1:24" ht="13.5" customHeight="1">
      <c r="A77" s="189" t="s">
        <v>237</v>
      </c>
      <c r="B77" s="172" t="s">
        <v>238</v>
      </c>
      <c r="C77" s="224">
        <f>+'3.SZ.TÁBL. SEGÍTŐ SZOLGÁLAT'!AA87</f>
        <v>0</v>
      </c>
      <c r="D77" s="220">
        <f>+'3.SZ.TÁBL. SEGÍTŐ SZOLGÁLAT'!AB87</f>
        <v>0</v>
      </c>
      <c r="E77" s="232">
        <f>+'3.SZ.TÁBL. SEGÍTŐ SZOLGÁLAT'!AC87</f>
        <v>0</v>
      </c>
      <c r="F77" s="512"/>
      <c r="G77" s="220">
        <f>+'4.SZ.TÁBL. ÓVODA'!R84</f>
        <v>0</v>
      </c>
      <c r="H77" s="220">
        <f>+'4.SZ.TÁBL. ÓVODA'!S84</f>
        <v>0</v>
      </c>
      <c r="I77" s="221">
        <f>+'4.SZ.TÁBL. ÓVODA'!T84</f>
        <v>0</v>
      </c>
      <c r="J77" s="517"/>
      <c r="K77" s="72">
        <f>+C77+G77</f>
        <v>0</v>
      </c>
      <c r="L77" s="72">
        <f t="shared" si="101"/>
        <v>0</v>
      </c>
      <c r="M77" s="557">
        <f t="shared" si="101"/>
        <v>0</v>
      </c>
      <c r="N77" s="512"/>
      <c r="O77" s="180"/>
      <c r="P77" s="180"/>
      <c r="Q77" s="571"/>
      <c r="R77" s="524"/>
      <c r="S77" s="72">
        <f>+K77+O77</f>
        <v>0</v>
      </c>
      <c r="T77" s="72">
        <f t="shared" si="102"/>
        <v>0</v>
      </c>
      <c r="U77" s="556">
        <f t="shared" si="102"/>
        <v>0</v>
      </c>
      <c r="V77" s="524"/>
    </row>
    <row r="78" spans="1:24" s="3" customFormat="1" ht="13.5" customHeight="1">
      <c r="A78" s="190" t="s">
        <v>172</v>
      </c>
      <c r="B78" s="173" t="s">
        <v>130</v>
      </c>
      <c r="C78" s="288">
        <f>+SUM(C76:C77)</f>
        <v>640</v>
      </c>
      <c r="D78" s="293">
        <f>+SUM(D76:D77)</f>
        <v>634</v>
      </c>
      <c r="E78" s="296">
        <f>+SUM(E76:E77)</f>
        <v>503</v>
      </c>
      <c r="F78" s="516">
        <f>+E78/D78</f>
        <v>0.79337539432176651</v>
      </c>
      <c r="G78" s="293">
        <f>+SUM(G76:G77)</f>
        <v>150</v>
      </c>
      <c r="H78" s="293">
        <f t="shared" ref="H78:I78" si="103">+SUM(H76:H77)</f>
        <v>150</v>
      </c>
      <c r="I78" s="296">
        <f t="shared" si="103"/>
        <v>54</v>
      </c>
      <c r="J78" s="516">
        <f t="shared" si="83"/>
        <v>0.36</v>
      </c>
      <c r="K78" s="293">
        <f>+SUM(K76:K77)</f>
        <v>790</v>
      </c>
      <c r="L78" s="293">
        <f t="shared" ref="L78:M78" si="104">+SUM(L76:L77)</f>
        <v>784</v>
      </c>
      <c r="M78" s="296">
        <f t="shared" si="104"/>
        <v>557</v>
      </c>
      <c r="N78" s="516">
        <f>+M78/L78</f>
        <v>0.71045918367346939</v>
      </c>
      <c r="O78" s="293">
        <f>+SUM(O76:O77)</f>
        <v>0</v>
      </c>
      <c r="P78" s="293">
        <f t="shared" ref="P78:Q78" si="105">+SUM(P76:P77)</f>
        <v>0</v>
      </c>
      <c r="Q78" s="296">
        <f t="shared" si="105"/>
        <v>0</v>
      </c>
      <c r="R78" s="522"/>
      <c r="S78" s="373">
        <f>+SUM(S76:S77)</f>
        <v>790</v>
      </c>
      <c r="T78" s="373">
        <f t="shared" ref="T78:U78" si="106">+SUM(T76:T77)</f>
        <v>784</v>
      </c>
      <c r="U78" s="555">
        <f t="shared" si="106"/>
        <v>557</v>
      </c>
      <c r="V78" s="516">
        <f>+U78/T78</f>
        <v>0.71045918367346939</v>
      </c>
      <c r="X78" s="4"/>
    </row>
    <row r="79" spans="1:24" ht="13.5" customHeight="1">
      <c r="A79" s="187" t="s">
        <v>239</v>
      </c>
      <c r="B79" s="171" t="s">
        <v>240</v>
      </c>
      <c r="C79" s="210">
        <f>+'3.SZ.TÁBL. SEGÍTŐ SZOLGÁLAT'!AA89</f>
        <v>4555</v>
      </c>
      <c r="D79" s="206">
        <f>+'3.SZ.TÁBL. SEGÍTŐ SZOLGÁLAT'!AB89</f>
        <v>4605</v>
      </c>
      <c r="E79" s="207">
        <f>+'3.SZ.TÁBL. SEGÍTŐ SZOLGÁLAT'!AC89</f>
        <v>2006</v>
      </c>
      <c r="F79" s="512">
        <f>+E79/D79</f>
        <v>0.43561346362649295</v>
      </c>
      <c r="G79" s="206">
        <f>+'4.SZ.TÁBL. ÓVODA'!R86</f>
        <v>3642</v>
      </c>
      <c r="H79" s="206">
        <f>+'4.SZ.TÁBL. ÓVODA'!S86</f>
        <v>3926</v>
      </c>
      <c r="I79" s="207">
        <f>+'4.SZ.TÁBL. ÓVODA'!T86</f>
        <v>2041</v>
      </c>
      <c r="J79" s="512">
        <f t="shared" si="83"/>
        <v>0.51986754966887416</v>
      </c>
      <c r="K79" s="75">
        <f>+C79+G79</f>
        <v>8197</v>
      </c>
      <c r="L79" s="75">
        <f t="shared" ref="L79:M83" si="107">+D79+H79</f>
        <v>8531</v>
      </c>
      <c r="M79" s="551">
        <f t="shared" si="107"/>
        <v>4047</v>
      </c>
      <c r="N79" s="512">
        <f>+M79/L79</f>
        <v>0.47438752783964366</v>
      </c>
      <c r="O79" s="73">
        <v>630</v>
      </c>
      <c r="P79" s="73">
        <f>+'[3]1.1.SZ.TÁBL. BEV - KIAD'!$N$78</f>
        <v>706</v>
      </c>
      <c r="Q79" s="568">
        <v>457</v>
      </c>
      <c r="R79" s="512">
        <f>+Q79/P79</f>
        <v>0.64730878186968843</v>
      </c>
      <c r="S79" s="75">
        <f>+K79+O79</f>
        <v>8827</v>
      </c>
      <c r="T79" s="75">
        <f t="shared" ref="T79:U83" si="108">+L79+P79</f>
        <v>9237</v>
      </c>
      <c r="U79" s="551">
        <f t="shared" si="108"/>
        <v>4504</v>
      </c>
      <c r="V79" s="512">
        <f>+U79/T79</f>
        <v>0.48760420049799719</v>
      </c>
    </row>
    <row r="80" spans="1:24" ht="13.5" customHeight="1">
      <c r="A80" s="188" t="s">
        <v>241</v>
      </c>
      <c r="B80" s="164" t="s">
        <v>242</v>
      </c>
      <c r="C80" s="203">
        <f>+'3.SZ.TÁBL. SEGÍTŐ SZOLGÁLAT'!AA90</f>
        <v>0</v>
      </c>
      <c r="D80" s="195">
        <f>+'3.SZ.TÁBL. SEGÍTŐ SZOLGÁLAT'!AB90</f>
        <v>0</v>
      </c>
      <c r="E80" s="207">
        <f>+'3.SZ.TÁBL. SEGÍTŐ SZOLGÁLAT'!AC90</f>
        <v>0</v>
      </c>
      <c r="F80" s="512"/>
      <c r="G80" s="195">
        <f>+'4.SZ.TÁBL. ÓVODA'!R87</f>
        <v>0</v>
      </c>
      <c r="H80" s="195">
        <f>+'4.SZ.TÁBL. ÓVODA'!S87</f>
        <v>0</v>
      </c>
      <c r="I80" s="200">
        <f>+'4.SZ.TÁBL. ÓVODA'!T87</f>
        <v>0</v>
      </c>
      <c r="J80" s="513"/>
      <c r="K80" s="71">
        <f>+C80+G80</f>
        <v>0</v>
      </c>
      <c r="L80" s="71">
        <f t="shared" si="107"/>
        <v>0</v>
      </c>
      <c r="M80" s="551">
        <f t="shared" si="107"/>
        <v>0</v>
      </c>
      <c r="N80" s="512"/>
      <c r="O80" s="145"/>
      <c r="P80" s="145"/>
      <c r="Q80" s="569"/>
      <c r="R80" s="525"/>
      <c r="S80" s="71">
        <f>+K80+O80</f>
        <v>0</v>
      </c>
      <c r="T80" s="71">
        <f t="shared" si="108"/>
        <v>0</v>
      </c>
      <c r="U80" s="552">
        <f t="shared" si="108"/>
        <v>0</v>
      </c>
      <c r="V80" s="525"/>
    </row>
    <row r="81" spans="1:24" ht="13.5" customHeight="1">
      <c r="A81" s="188" t="s">
        <v>243</v>
      </c>
      <c r="B81" s="164" t="s">
        <v>244</v>
      </c>
      <c r="C81" s="203">
        <f>+'3.SZ.TÁBL. SEGÍTŐ SZOLGÁLAT'!AA91</f>
        <v>0</v>
      </c>
      <c r="D81" s="195">
        <f>+'3.SZ.TÁBL. SEGÍTŐ SZOLGÁLAT'!AB91</f>
        <v>0</v>
      </c>
      <c r="E81" s="207">
        <f>+'3.SZ.TÁBL. SEGÍTŐ SZOLGÁLAT'!AC91</f>
        <v>0</v>
      </c>
      <c r="F81" s="512"/>
      <c r="G81" s="195">
        <f>+'4.SZ.TÁBL. ÓVODA'!R88</f>
        <v>0</v>
      </c>
      <c r="H81" s="195">
        <f>+'4.SZ.TÁBL. ÓVODA'!S88</f>
        <v>0</v>
      </c>
      <c r="I81" s="200">
        <f>+'4.SZ.TÁBL. ÓVODA'!T88</f>
        <v>0</v>
      </c>
      <c r="J81" s="513"/>
      <c r="K81" s="71">
        <f>+C81+G81</f>
        <v>0</v>
      </c>
      <c r="L81" s="71">
        <f t="shared" si="107"/>
        <v>0</v>
      </c>
      <c r="M81" s="551">
        <f t="shared" si="107"/>
        <v>0</v>
      </c>
      <c r="N81" s="512"/>
      <c r="O81" s="145"/>
      <c r="P81" s="145"/>
      <c r="Q81" s="569"/>
      <c r="R81" s="525"/>
      <c r="S81" s="71">
        <f>+K81+O81</f>
        <v>0</v>
      </c>
      <c r="T81" s="71">
        <f t="shared" si="108"/>
        <v>0</v>
      </c>
      <c r="U81" s="552">
        <f t="shared" si="108"/>
        <v>0</v>
      </c>
      <c r="V81" s="525"/>
    </row>
    <row r="82" spans="1:24" ht="13.5" customHeight="1">
      <c r="A82" s="188" t="s">
        <v>245</v>
      </c>
      <c r="B82" s="164" t="s">
        <v>246</v>
      </c>
      <c r="C82" s="203">
        <f>+'3.SZ.TÁBL. SEGÍTŐ SZOLGÁLAT'!AA92</f>
        <v>0</v>
      </c>
      <c r="D82" s="195">
        <f>+'3.SZ.TÁBL. SEGÍTŐ SZOLGÁLAT'!AB92</f>
        <v>0</v>
      </c>
      <c r="E82" s="207">
        <f>+'3.SZ.TÁBL. SEGÍTŐ SZOLGÁLAT'!AC92</f>
        <v>0</v>
      </c>
      <c r="F82" s="512"/>
      <c r="G82" s="195">
        <f>+'4.SZ.TÁBL. ÓVODA'!R89</f>
        <v>0</v>
      </c>
      <c r="H82" s="195">
        <f>+'4.SZ.TÁBL. ÓVODA'!S89</f>
        <v>0</v>
      </c>
      <c r="I82" s="200">
        <f>+'4.SZ.TÁBL. ÓVODA'!T89</f>
        <v>0</v>
      </c>
      <c r="J82" s="513"/>
      <c r="K82" s="71">
        <f>+C82+G82</f>
        <v>0</v>
      </c>
      <c r="L82" s="71">
        <f t="shared" si="107"/>
        <v>0</v>
      </c>
      <c r="M82" s="551">
        <f t="shared" si="107"/>
        <v>0</v>
      </c>
      <c r="N82" s="512"/>
      <c r="O82" s="145"/>
      <c r="P82" s="145"/>
      <c r="Q82" s="569"/>
      <c r="R82" s="525"/>
      <c r="S82" s="71">
        <f>+K82+O82</f>
        <v>0</v>
      </c>
      <c r="T82" s="71">
        <f t="shared" si="108"/>
        <v>0</v>
      </c>
      <c r="U82" s="552">
        <f t="shared" si="108"/>
        <v>0</v>
      </c>
      <c r="V82" s="525"/>
    </row>
    <row r="83" spans="1:24" ht="13.5" customHeight="1">
      <c r="A83" s="189" t="s">
        <v>247</v>
      </c>
      <c r="B83" s="172" t="s">
        <v>356</v>
      </c>
      <c r="C83" s="224">
        <f>+'3.SZ.TÁBL. SEGÍTŐ SZOLGÁLAT'!AA93</f>
        <v>635</v>
      </c>
      <c r="D83" s="220">
        <f>+'3.SZ.TÁBL. SEGÍTŐ SZOLGÁLAT'!AB93</f>
        <v>635</v>
      </c>
      <c r="E83" s="232">
        <f>+'3.SZ.TÁBL. SEGÍTŐ SZOLGÁLAT'!AC93</f>
        <v>22</v>
      </c>
      <c r="F83" s="512">
        <f>+E83/D83</f>
        <v>3.4645669291338582E-2</v>
      </c>
      <c r="G83" s="220">
        <f>+'4.SZ.TÁBL. ÓVODA'!R90</f>
        <v>0</v>
      </c>
      <c r="H83" s="220">
        <f>+'4.SZ.TÁBL. ÓVODA'!S90</f>
        <v>2</v>
      </c>
      <c r="I83" s="221">
        <f>+'4.SZ.TÁBL. ÓVODA'!T90</f>
        <v>1</v>
      </c>
      <c r="J83" s="517">
        <f t="shared" si="83"/>
        <v>0.5</v>
      </c>
      <c r="K83" s="72">
        <f>+C83+G83</f>
        <v>635</v>
      </c>
      <c r="L83" s="72">
        <f t="shared" si="107"/>
        <v>637</v>
      </c>
      <c r="M83" s="557">
        <f t="shared" si="107"/>
        <v>23</v>
      </c>
      <c r="N83" s="512">
        <f>+M83/L83</f>
        <v>3.6106750392464679E-2</v>
      </c>
      <c r="O83" s="180">
        <v>24</v>
      </c>
      <c r="P83" s="180">
        <f>+'[3]1.1.SZ.TÁBL. BEV - KIAD'!$N$82</f>
        <v>24</v>
      </c>
      <c r="Q83" s="571">
        <v>24</v>
      </c>
      <c r="R83" s="517">
        <f t="shared" ref="R83:R91" si="109">+Q83/P83</f>
        <v>1</v>
      </c>
      <c r="S83" s="72">
        <f>+K83+O83</f>
        <v>659</v>
      </c>
      <c r="T83" s="72">
        <f t="shared" si="108"/>
        <v>661</v>
      </c>
      <c r="U83" s="556">
        <f t="shared" si="108"/>
        <v>47</v>
      </c>
      <c r="V83" s="517">
        <f t="shared" ref="V83:V91" si="110">+U83/T83</f>
        <v>7.1104387291981846E-2</v>
      </c>
    </row>
    <row r="84" spans="1:24" s="3" customFormat="1" ht="13.5" customHeight="1">
      <c r="A84" s="190" t="s">
        <v>173</v>
      </c>
      <c r="B84" s="173" t="s">
        <v>131</v>
      </c>
      <c r="C84" s="288">
        <f>SUM(C79:C83)</f>
        <v>5190</v>
      </c>
      <c r="D84" s="293">
        <f>SUM(D79:D83)</f>
        <v>5240</v>
      </c>
      <c r="E84" s="296">
        <f>SUM(E79:E83)</f>
        <v>2028</v>
      </c>
      <c r="F84" s="516">
        <f t="shared" ref="F84:F87" si="111">+E84/D84</f>
        <v>0.38702290076335877</v>
      </c>
      <c r="G84" s="293">
        <f>SUM(G79:G83)</f>
        <v>3642</v>
      </c>
      <c r="H84" s="293">
        <f t="shared" ref="H84:I84" si="112">SUM(H79:H83)</f>
        <v>3928</v>
      </c>
      <c r="I84" s="296">
        <f t="shared" si="112"/>
        <v>2042</v>
      </c>
      <c r="J84" s="516">
        <f t="shared" si="83"/>
        <v>0.51985743380855398</v>
      </c>
      <c r="K84" s="293">
        <f>SUM(K79:K83)</f>
        <v>8832</v>
      </c>
      <c r="L84" s="293">
        <f t="shared" ref="L84:M84" si="113">SUM(L79:L83)</f>
        <v>9168</v>
      </c>
      <c r="M84" s="296">
        <f t="shared" si="113"/>
        <v>4070</v>
      </c>
      <c r="N84" s="516">
        <f>+M84/L84</f>
        <v>0.44393542757417104</v>
      </c>
      <c r="O84" s="293">
        <f>SUM(O79:O83)</f>
        <v>654</v>
      </c>
      <c r="P84" s="293">
        <f t="shared" ref="P84:Q84" si="114">SUM(P79:P83)</f>
        <v>730</v>
      </c>
      <c r="Q84" s="296">
        <f t="shared" si="114"/>
        <v>481</v>
      </c>
      <c r="R84" s="516">
        <f t="shared" si="109"/>
        <v>0.65890410958904111</v>
      </c>
      <c r="S84" s="373">
        <f>+SUM(S79:S83)</f>
        <v>9486</v>
      </c>
      <c r="T84" s="373">
        <f t="shared" ref="T84:U84" si="115">+SUM(T79:T83)</f>
        <v>9898</v>
      </c>
      <c r="U84" s="555">
        <f t="shared" si="115"/>
        <v>4551</v>
      </c>
      <c r="V84" s="516">
        <f t="shared" si="110"/>
        <v>0.45978985653667409</v>
      </c>
      <c r="X84" s="4"/>
    </row>
    <row r="85" spans="1:24" s="3" customFormat="1" ht="13.5" customHeight="1">
      <c r="A85" s="190" t="s">
        <v>174</v>
      </c>
      <c r="B85" s="173" t="s">
        <v>132</v>
      </c>
      <c r="C85" s="288">
        <f>+C62+C65+C75+C78+C84</f>
        <v>23558</v>
      </c>
      <c r="D85" s="293">
        <f>+D62+D65+D75+D78+D84</f>
        <v>24269</v>
      </c>
      <c r="E85" s="296">
        <f>+E62+E65+E75+E78+E84</f>
        <v>12983</v>
      </c>
      <c r="F85" s="516">
        <f t="shared" si="111"/>
        <v>0.53496229758127656</v>
      </c>
      <c r="G85" s="293">
        <f>+G62+G65+G75+G78+G84</f>
        <v>17282</v>
      </c>
      <c r="H85" s="293">
        <f t="shared" ref="H85:I85" si="116">+H62+H65+H75+H78+H84</f>
        <v>18769</v>
      </c>
      <c r="I85" s="296">
        <f t="shared" si="116"/>
        <v>11310</v>
      </c>
      <c r="J85" s="516">
        <f t="shared" si="83"/>
        <v>0.60258937609888641</v>
      </c>
      <c r="K85" s="293">
        <f>+K62+K65+K75+K78+K84</f>
        <v>40840</v>
      </c>
      <c r="L85" s="293">
        <f t="shared" ref="L85:M85" si="117">+L62+L65+L75+L78+L84</f>
        <v>43038</v>
      </c>
      <c r="M85" s="296">
        <f t="shared" si="117"/>
        <v>24293</v>
      </c>
      <c r="N85" s="516">
        <f>+M85/L85</f>
        <v>0.56445466796784238</v>
      </c>
      <c r="O85" s="293">
        <f>+O62+O65+O75+O78+O84</f>
        <v>43018</v>
      </c>
      <c r="P85" s="293">
        <f t="shared" ref="P85:Q85" si="118">+P62+P65+P75+P78+P84</f>
        <v>43547</v>
      </c>
      <c r="Q85" s="296">
        <f t="shared" si="118"/>
        <v>32125</v>
      </c>
      <c r="R85" s="516">
        <f t="shared" si="109"/>
        <v>0.73770868257285227</v>
      </c>
      <c r="S85" s="373">
        <f>+S62+S65+S75+S78+S84</f>
        <v>83858</v>
      </c>
      <c r="T85" s="373">
        <f t="shared" ref="T85:U85" si="119">+T62+T65+T75+T78+T84</f>
        <v>86585</v>
      </c>
      <c r="U85" s="555">
        <f t="shared" si="119"/>
        <v>56418</v>
      </c>
      <c r="V85" s="516">
        <f t="shared" si="110"/>
        <v>0.65159092221516424</v>
      </c>
      <c r="X85" s="4"/>
    </row>
    <row r="86" spans="1:24" ht="13.5" customHeight="1">
      <c r="A86" s="187" t="s">
        <v>297</v>
      </c>
      <c r="B86" s="184" t="s">
        <v>298</v>
      </c>
      <c r="C86" s="210">
        <f>+'3.SZ.TÁBL. SEGÍTŐ SZOLGÁLAT'!AA96</f>
        <v>0</v>
      </c>
      <c r="D86" s="206">
        <f>+'3.SZ.TÁBL. SEGÍTŐ SZOLGÁLAT'!AB96</f>
        <v>46</v>
      </c>
      <c r="E86" s="207">
        <f>+'3.SZ.TÁBL. SEGÍTŐ SZOLGÁLAT'!AC96</f>
        <v>23</v>
      </c>
      <c r="F86" s="512">
        <f t="shared" si="111"/>
        <v>0.5</v>
      </c>
      <c r="G86" s="206">
        <f>+'4.SZ.TÁBL. ÓVODA'!R93</f>
        <v>8107</v>
      </c>
      <c r="H86" s="206">
        <f>+'4.SZ.TÁBL. ÓVODA'!S93</f>
        <v>9527</v>
      </c>
      <c r="I86" s="207">
        <f>+'4.SZ.TÁBL. ÓVODA'!T93</f>
        <v>7504</v>
      </c>
      <c r="J86" s="512">
        <f t="shared" si="83"/>
        <v>0.78765613519470978</v>
      </c>
      <c r="K86" s="75">
        <f t="shared" ref="K86:K95" si="120">+C86+G86</f>
        <v>8107</v>
      </c>
      <c r="L86" s="75">
        <f t="shared" ref="L86:M95" si="121">+D86+H86</f>
        <v>9573</v>
      </c>
      <c r="M86" s="551">
        <f t="shared" si="121"/>
        <v>7527</v>
      </c>
      <c r="N86" s="512">
        <f>+M86/L86</f>
        <v>0.78627389533061731</v>
      </c>
      <c r="O86" s="73">
        <f>+SUM(O87:O88)</f>
        <v>6610</v>
      </c>
      <c r="P86" s="73">
        <f>+SUM(P87:P90)</f>
        <v>22450</v>
      </c>
      <c r="Q86" s="568">
        <f>+SUM(Q87:Q90)</f>
        <v>20799</v>
      </c>
      <c r="R86" s="512">
        <f t="shared" si="109"/>
        <v>0.92645879732739422</v>
      </c>
      <c r="S86" s="73">
        <f>+SUM(S87:S88)</f>
        <v>14717</v>
      </c>
      <c r="T86" s="73">
        <f>+SUM(T87:T90)</f>
        <v>32023</v>
      </c>
      <c r="U86" s="568">
        <f>+SUM(U87:U88)</f>
        <v>25960</v>
      </c>
      <c r="V86" s="512">
        <f t="shared" si="110"/>
        <v>0.81066733285451087</v>
      </c>
    </row>
    <row r="87" spans="1:24" s="287" customFormat="1" ht="29.25" customHeight="1">
      <c r="A87" s="193" t="s">
        <v>297</v>
      </c>
      <c r="B87" s="185" t="s">
        <v>357</v>
      </c>
      <c r="C87" s="289">
        <f>+'3.SZ.TÁBL. SEGÍTŐ SZOLGÁLAT'!AA97</f>
        <v>0</v>
      </c>
      <c r="D87" s="290">
        <f>+'3.SZ.TÁBL. SEGÍTŐ SZOLGÁLAT'!AB97</f>
        <v>46</v>
      </c>
      <c r="E87" s="292">
        <f>+'3.SZ.TÁBL. SEGÍTŐ SZOLGÁLAT'!AC97</f>
        <v>23</v>
      </c>
      <c r="F87" s="517">
        <f t="shared" si="111"/>
        <v>0.5</v>
      </c>
      <c r="G87" s="290">
        <f>+'4.SZ.TÁBL. ÓVODA'!R94</f>
        <v>8107</v>
      </c>
      <c r="H87" s="290">
        <f>+'4.SZ.TÁBL. ÓVODA'!S94</f>
        <v>9527</v>
      </c>
      <c r="I87" s="292">
        <f>+'4.SZ.TÁBL. ÓVODA'!T94</f>
        <v>7504</v>
      </c>
      <c r="J87" s="513">
        <f t="shared" si="83"/>
        <v>0.78765613519470978</v>
      </c>
      <c r="K87" s="364">
        <f t="shared" si="120"/>
        <v>8107</v>
      </c>
      <c r="L87" s="364">
        <f t="shared" si="121"/>
        <v>9573</v>
      </c>
      <c r="M87" s="554">
        <f t="shared" si="121"/>
        <v>7527</v>
      </c>
      <c r="N87" s="517">
        <f>+M87/L87</f>
        <v>0.78627389533061731</v>
      </c>
      <c r="O87" s="368">
        <f>+'2.SZ.TÁBL. BEVÉTELEK'!C48</f>
        <v>6610</v>
      </c>
      <c r="P87" s="368">
        <f>+'[3]1.1.SZ.TÁBL. BEV - KIAD'!$N$86</f>
        <v>6789</v>
      </c>
      <c r="Q87" s="570">
        <v>5138</v>
      </c>
      <c r="R87" s="517">
        <f t="shared" si="109"/>
        <v>0.75681249079393131</v>
      </c>
      <c r="S87" s="364">
        <f>+K87+O87</f>
        <v>14717</v>
      </c>
      <c r="T87" s="364">
        <f t="shared" ref="T87:U87" si="122">+L87+P87</f>
        <v>16362</v>
      </c>
      <c r="U87" s="554">
        <f t="shared" si="122"/>
        <v>12665</v>
      </c>
      <c r="V87" s="517">
        <f t="shared" si="110"/>
        <v>0.77404962718494075</v>
      </c>
      <c r="X87" s="362"/>
    </row>
    <row r="88" spans="1:24" s="287" customFormat="1" ht="29.25" customHeight="1">
      <c r="A88" s="193" t="s">
        <v>297</v>
      </c>
      <c r="B88" s="185" t="s">
        <v>390</v>
      </c>
      <c r="C88" s="289"/>
      <c r="D88" s="290"/>
      <c r="E88" s="292"/>
      <c r="F88" s="527"/>
      <c r="G88" s="290"/>
      <c r="H88" s="290"/>
      <c r="I88" s="292"/>
      <c r="J88" s="513"/>
      <c r="K88" s="364"/>
      <c r="L88" s="364"/>
      <c r="M88" s="554"/>
      <c r="N88" s="527"/>
      <c r="O88" s="368"/>
      <c r="P88" s="368">
        <f>+'[3]1.1.SZ.TÁBL. BEV - KIAD'!$N$87</f>
        <v>13295</v>
      </c>
      <c r="Q88" s="570">
        <v>13295</v>
      </c>
      <c r="R88" s="517">
        <f t="shared" si="109"/>
        <v>1</v>
      </c>
      <c r="S88" s="364">
        <f>+K88+O88</f>
        <v>0</v>
      </c>
      <c r="T88" s="364">
        <f t="shared" ref="T88:T90" si="123">+L88+P88</f>
        <v>13295</v>
      </c>
      <c r="U88" s="554">
        <f t="shared" ref="U88" si="124">+M88+Q88</f>
        <v>13295</v>
      </c>
      <c r="V88" s="517">
        <f t="shared" si="110"/>
        <v>1</v>
      </c>
      <c r="X88" s="362"/>
    </row>
    <row r="89" spans="1:24" s="287" customFormat="1" ht="29.25" customHeight="1">
      <c r="A89" s="193" t="s">
        <v>297</v>
      </c>
      <c r="B89" s="185" t="s">
        <v>417</v>
      </c>
      <c r="C89" s="289"/>
      <c r="D89" s="290"/>
      <c r="E89" s="292"/>
      <c r="F89" s="527"/>
      <c r="G89" s="290"/>
      <c r="H89" s="290"/>
      <c r="I89" s="292"/>
      <c r="J89" s="513"/>
      <c r="K89" s="364"/>
      <c r="L89" s="364"/>
      <c r="M89" s="554"/>
      <c r="N89" s="527"/>
      <c r="O89" s="368"/>
      <c r="P89" s="368">
        <f>+'[3]1.1.SZ.TÁBL. BEV - KIAD'!$N$88</f>
        <v>2117</v>
      </c>
      <c r="Q89" s="570">
        <v>2117</v>
      </c>
      <c r="R89" s="517"/>
      <c r="S89" s="364"/>
      <c r="T89" s="364">
        <f t="shared" si="123"/>
        <v>2117</v>
      </c>
      <c r="U89" s="554"/>
      <c r="V89" s="517"/>
      <c r="X89" s="362"/>
    </row>
    <row r="90" spans="1:24" s="287" customFormat="1" ht="29.25" customHeight="1">
      <c r="A90" s="193" t="s">
        <v>297</v>
      </c>
      <c r="B90" s="185" t="s">
        <v>418</v>
      </c>
      <c r="C90" s="289"/>
      <c r="D90" s="290"/>
      <c r="E90" s="292"/>
      <c r="F90" s="527"/>
      <c r="G90" s="290"/>
      <c r="H90" s="290"/>
      <c r="I90" s="292"/>
      <c r="J90" s="513"/>
      <c r="K90" s="364"/>
      <c r="L90" s="364"/>
      <c r="M90" s="554"/>
      <c r="N90" s="527"/>
      <c r="O90" s="368"/>
      <c r="P90" s="368">
        <f>+'[3]1.1.SZ.TÁBL. BEV - KIAD'!$N$89</f>
        <v>249</v>
      </c>
      <c r="Q90" s="570">
        <v>249</v>
      </c>
      <c r="R90" s="517"/>
      <c r="S90" s="364"/>
      <c r="T90" s="364">
        <f t="shared" si="123"/>
        <v>249</v>
      </c>
      <c r="U90" s="554"/>
      <c r="V90" s="517"/>
      <c r="X90" s="362"/>
    </row>
    <row r="91" spans="1:24" ht="13.5" customHeight="1">
      <c r="A91" s="397" t="s">
        <v>299</v>
      </c>
      <c r="B91" s="398" t="s">
        <v>300</v>
      </c>
      <c r="C91" s="203">
        <f>+SUM(C92:C95)</f>
        <v>0</v>
      </c>
      <c r="D91" s="195">
        <f>+SUM(D92:D95)</f>
        <v>0</v>
      </c>
      <c r="E91" s="200">
        <f>+SUM(E92:E95)</f>
        <v>0</v>
      </c>
      <c r="F91" s="525"/>
      <c r="G91" s="195">
        <f>+SUM(G92:G95)</f>
        <v>0</v>
      </c>
      <c r="H91" s="195">
        <f t="shared" ref="H91:I91" si="125">+SUM(H92:H95)</f>
        <v>0</v>
      </c>
      <c r="I91" s="200">
        <f t="shared" si="125"/>
        <v>0</v>
      </c>
      <c r="J91" s="513"/>
      <c r="K91" s="71">
        <f t="shared" si="120"/>
        <v>0</v>
      </c>
      <c r="L91" s="71">
        <f t="shared" si="121"/>
        <v>0</v>
      </c>
      <c r="M91" s="552">
        <f t="shared" si="121"/>
        <v>0</v>
      </c>
      <c r="N91" s="525"/>
      <c r="O91" s="195">
        <f>+SUM(O92:O95)</f>
        <v>2147</v>
      </c>
      <c r="P91" s="195">
        <f t="shared" ref="P91:Q91" si="126">+SUM(P92:P95)</f>
        <v>8464</v>
      </c>
      <c r="Q91" s="200">
        <f t="shared" si="126"/>
        <v>0</v>
      </c>
      <c r="R91" s="513">
        <f t="shared" si="109"/>
        <v>0</v>
      </c>
      <c r="S91" s="195">
        <f>+SUM(S92:S95)</f>
        <v>2147</v>
      </c>
      <c r="T91" s="195">
        <f t="shared" ref="T91:U91" si="127">+SUM(T92:T95)</f>
        <v>8464</v>
      </c>
      <c r="U91" s="200">
        <f t="shared" si="127"/>
        <v>0</v>
      </c>
      <c r="V91" s="513">
        <f t="shared" si="110"/>
        <v>0</v>
      </c>
    </row>
    <row r="92" spans="1:24" s="287" customFormat="1" ht="13.5" customHeight="1">
      <c r="A92" s="399"/>
      <c r="B92" s="400" t="s">
        <v>341</v>
      </c>
      <c r="C92" s="276"/>
      <c r="D92" s="272"/>
      <c r="E92" s="273"/>
      <c r="F92" s="526"/>
      <c r="G92" s="272">
        <f>+'4.SZ.TÁBL. ÓVODA'!R96</f>
        <v>0</v>
      </c>
      <c r="H92" s="272">
        <f>+'4.SZ.TÁBL. ÓVODA'!S96</f>
        <v>0</v>
      </c>
      <c r="I92" s="273">
        <f>+'4.SZ.TÁBL. ÓVODA'!T96</f>
        <v>0</v>
      </c>
      <c r="J92" s="513"/>
      <c r="K92" s="364">
        <f t="shared" si="120"/>
        <v>0</v>
      </c>
      <c r="L92" s="360">
        <f t="shared" si="121"/>
        <v>0</v>
      </c>
      <c r="M92" s="553">
        <f t="shared" si="121"/>
        <v>0</v>
      </c>
      <c r="N92" s="526"/>
      <c r="O92" s="371"/>
      <c r="P92" s="371"/>
      <c r="Q92" s="575"/>
      <c r="R92" s="526"/>
      <c r="S92" s="364">
        <f>+K92+O92</f>
        <v>0</v>
      </c>
      <c r="T92" s="360">
        <f t="shared" ref="T92:U95" si="128">+L92+P92</f>
        <v>0</v>
      </c>
      <c r="U92" s="553">
        <f t="shared" si="128"/>
        <v>0</v>
      </c>
      <c r="V92" s="513"/>
      <c r="X92" s="362"/>
    </row>
    <row r="93" spans="1:24" s="287" customFormat="1" ht="13.5" customHeight="1">
      <c r="A93" s="399"/>
      <c r="B93" s="400" t="s">
        <v>342</v>
      </c>
      <c r="C93" s="276"/>
      <c r="D93" s="272"/>
      <c r="E93" s="273"/>
      <c r="F93" s="526"/>
      <c r="G93" s="272">
        <f>+'4.SZ.TÁBL. ÓVODA'!R97</f>
        <v>0</v>
      </c>
      <c r="H93" s="272">
        <f>+'4.SZ.TÁBL. ÓVODA'!S97</f>
        <v>0</v>
      </c>
      <c r="I93" s="273">
        <f>+'4.SZ.TÁBL. ÓVODA'!T97</f>
        <v>0</v>
      </c>
      <c r="J93" s="513"/>
      <c r="K93" s="364">
        <f t="shared" si="120"/>
        <v>0</v>
      </c>
      <c r="L93" s="360">
        <f t="shared" si="121"/>
        <v>0</v>
      </c>
      <c r="M93" s="553">
        <f t="shared" si="121"/>
        <v>0</v>
      </c>
      <c r="N93" s="526"/>
      <c r="O93" s="371"/>
      <c r="P93" s="371"/>
      <c r="Q93" s="575"/>
      <c r="R93" s="526"/>
      <c r="S93" s="364">
        <f>+K93+O93</f>
        <v>0</v>
      </c>
      <c r="T93" s="360">
        <f t="shared" si="128"/>
        <v>0</v>
      </c>
      <c r="U93" s="553">
        <f t="shared" si="128"/>
        <v>0</v>
      </c>
      <c r="V93" s="525"/>
      <c r="X93" s="362"/>
    </row>
    <row r="94" spans="1:24" s="287" customFormat="1" ht="13.5" customHeight="1">
      <c r="A94" s="399"/>
      <c r="B94" s="400" t="s">
        <v>343</v>
      </c>
      <c r="C94" s="276"/>
      <c r="D94" s="272"/>
      <c r="E94" s="273"/>
      <c r="F94" s="526"/>
      <c r="G94" s="272"/>
      <c r="H94" s="272"/>
      <c r="I94" s="273"/>
      <c r="J94" s="513"/>
      <c r="K94" s="364">
        <f t="shared" si="120"/>
        <v>0</v>
      </c>
      <c r="L94" s="360">
        <f t="shared" si="121"/>
        <v>0</v>
      </c>
      <c r="M94" s="553">
        <f t="shared" si="121"/>
        <v>0</v>
      </c>
      <c r="N94" s="526"/>
      <c r="O94" s="371">
        <f>+'2.SZ.TÁBL. BEVÉTELEK'!C29-O74-O83</f>
        <v>2147</v>
      </c>
      <c r="P94" s="371">
        <f>+'[3]1.1.SZ.TÁBL. BEV - KIAD'!$N$93</f>
        <v>2147</v>
      </c>
      <c r="Q94" s="575"/>
      <c r="R94" s="513">
        <f>+Q94/P94</f>
        <v>0</v>
      </c>
      <c r="S94" s="364">
        <f>+K94+O94</f>
        <v>2147</v>
      </c>
      <c r="T94" s="360">
        <f t="shared" si="128"/>
        <v>2147</v>
      </c>
      <c r="U94" s="553">
        <f t="shared" si="128"/>
        <v>0</v>
      </c>
      <c r="V94" s="513">
        <f>+U94/T94</f>
        <v>0</v>
      </c>
      <c r="X94" s="362"/>
    </row>
    <row r="95" spans="1:24" s="287" customFormat="1" ht="13.5" customHeight="1">
      <c r="A95" s="401"/>
      <c r="B95" s="402" t="s">
        <v>344</v>
      </c>
      <c r="C95" s="283"/>
      <c r="D95" s="281"/>
      <c r="E95" s="282"/>
      <c r="F95" s="528"/>
      <c r="G95" s="281"/>
      <c r="H95" s="281"/>
      <c r="I95" s="292"/>
      <c r="J95" s="517"/>
      <c r="K95" s="364">
        <f t="shared" si="120"/>
        <v>0</v>
      </c>
      <c r="L95" s="582">
        <f t="shared" si="121"/>
        <v>0</v>
      </c>
      <c r="M95" s="583">
        <f t="shared" si="121"/>
        <v>0</v>
      </c>
      <c r="N95" s="528"/>
      <c r="O95" s="387"/>
      <c r="P95" s="371">
        <f>+'[3]1.1.SZ.TÁBL. BEV - KIAD'!$N$94</f>
        <v>6317</v>
      </c>
      <c r="Q95" s="576"/>
      <c r="R95" s="679">
        <f>+Q95/P95</f>
        <v>0</v>
      </c>
      <c r="S95" s="364">
        <f>+K95+O95</f>
        <v>0</v>
      </c>
      <c r="T95" s="582">
        <f t="shared" si="128"/>
        <v>6317</v>
      </c>
      <c r="U95" s="583">
        <f t="shared" si="128"/>
        <v>0</v>
      </c>
      <c r="V95" s="679">
        <f>+U95/T95</f>
        <v>0</v>
      </c>
      <c r="X95" s="362"/>
    </row>
    <row r="96" spans="1:24" s="3" customFormat="1" ht="13.5" customHeight="1">
      <c r="A96" s="190" t="s">
        <v>175</v>
      </c>
      <c r="B96" s="173" t="s">
        <v>133</v>
      </c>
      <c r="C96" s="288">
        <f>+C86+C91</f>
        <v>0</v>
      </c>
      <c r="D96" s="293">
        <f>+D86+D91</f>
        <v>46</v>
      </c>
      <c r="E96" s="296">
        <f>+E86+E91</f>
        <v>23</v>
      </c>
      <c r="F96" s="516">
        <f>+E96/D96</f>
        <v>0.5</v>
      </c>
      <c r="G96" s="293">
        <f>+G86+G91</f>
        <v>8107</v>
      </c>
      <c r="H96" s="293">
        <f t="shared" ref="H96:I96" si="129">+H86+H91</f>
        <v>9527</v>
      </c>
      <c r="I96" s="296">
        <f t="shared" si="129"/>
        <v>7504</v>
      </c>
      <c r="J96" s="516">
        <f t="shared" si="83"/>
        <v>0.78765613519470978</v>
      </c>
      <c r="K96" s="293">
        <f>+K86+K91</f>
        <v>8107</v>
      </c>
      <c r="L96" s="293">
        <f t="shared" ref="L96:M96" si="130">+L86+L91</f>
        <v>9573</v>
      </c>
      <c r="M96" s="296">
        <f t="shared" si="130"/>
        <v>7527</v>
      </c>
      <c r="N96" s="516">
        <f>+M96/L96</f>
        <v>0.78627389533061731</v>
      </c>
      <c r="O96" s="293">
        <f>+O86+O91</f>
        <v>8757</v>
      </c>
      <c r="P96" s="293">
        <f t="shared" ref="P96:Q96" si="131">+P86+P91</f>
        <v>30914</v>
      </c>
      <c r="Q96" s="296">
        <f t="shared" si="131"/>
        <v>20799</v>
      </c>
      <c r="R96" s="533">
        <f>+Q96/P96</f>
        <v>0.67280196674645787</v>
      </c>
      <c r="S96" s="373">
        <f>+S86+S91</f>
        <v>16864</v>
      </c>
      <c r="T96" s="373">
        <f t="shared" ref="T96:U96" si="132">+T86+T91</f>
        <v>40487</v>
      </c>
      <c r="U96" s="555">
        <f t="shared" si="132"/>
        <v>25960</v>
      </c>
      <c r="V96" s="516">
        <f>+U96/T96</f>
        <v>0.64119346950873124</v>
      </c>
      <c r="X96" s="4"/>
    </row>
    <row r="97" spans="1:24" ht="13.5" customHeight="1">
      <c r="A97" s="187" t="s">
        <v>248</v>
      </c>
      <c r="B97" s="171" t="s">
        <v>249</v>
      </c>
      <c r="C97" s="210">
        <f>+'3.SZ.TÁBL. SEGÍTŐ SZOLGÁLAT'!AA100</f>
        <v>0</v>
      </c>
      <c r="D97" s="206">
        <f>+'3.SZ.TÁBL. SEGÍTŐ SZOLGÁLAT'!AB100</f>
        <v>0</v>
      </c>
      <c r="E97" s="207">
        <f>+'3.SZ.TÁBL. SEGÍTŐ SZOLGÁLAT'!AC100</f>
        <v>0</v>
      </c>
      <c r="F97" s="523"/>
      <c r="G97" s="206">
        <f>+'4.SZ.TÁBL. ÓVODA'!R99</f>
        <v>0</v>
      </c>
      <c r="H97" s="206">
        <f>+'4.SZ.TÁBL. ÓVODA'!S99</f>
        <v>0</v>
      </c>
      <c r="I97" s="207">
        <f>+'4.SZ.TÁBL. ÓVODA'!T99</f>
        <v>0</v>
      </c>
      <c r="J97" s="512"/>
      <c r="K97" s="75">
        <f t="shared" ref="K97:K103" si="133">+C97+G97</f>
        <v>0</v>
      </c>
      <c r="L97" s="75">
        <f t="shared" ref="L97:M103" si="134">+D97+H97</f>
        <v>0</v>
      </c>
      <c r="M97" s="551">
        <f t="shared" si="134"/>
        <v>0</v>
      </c>
      <c r="N97" s="523"/>
      <c r="O97" s="73"/>
      <c r="P97" s="73"/>
      <c r="Q97" s="568"/>
      <c r="R97" s="523"/>
      <c r="S97" s="75">
        <f t="shared" ref="S97:S103" si="135">+K97+O97</f>
        <v>0</v>
      </c>
      <c r="T97" s="75">
        <f t="shared" ref="T97:U103" si="136">+L97+P97</f>
        <v>0</v>
      </c>
      <c r="U97" s="551">
        <f t="shared" si="136"/>
        <v>0</v>
      </c>
      <c r="V97" s="523"/>
    </row>
    <row r="98" spans="1:24" ht="13.5" customHeight="1">
      <c r="A98" s="188" t="s">
        <v>250</v>
      </c>
      <c r="B98" s="164" t="s">
        <v>251</v>
      </c>
      <c r="C98" s="203">
        <f>+'3.SZ.TÁBL. SEGÍTŐ SZOLGÁLAT'!AA101</f>
        <v>0</v>
      </c>
      <c r="D98" s="195">
        <f>+'3.SZ.TÁBL. SEGÍTŐ SZOLGÁLAT'!AB101</f>
        <v>0</v>
      </c>
      <c r="E98" s="200">
        <f>+'3.SZ.TÁBL. SEGÍTŐ SZOLGÁLAT'!AC101</f>
        <v>0</v>
      </c>
      <c r="F98" s="525"/>
      <c r="G98" s="195">
        <f>+'4.SZ.TÁBL. ÓVODA'!R100</f>
        <v>0</v>
      </c>
      <c r="H98" s="195">
        <f>+'4.SZ.TÁBL. ÓVODA'!S100</f>
        <v>0</v>
      </c>
      <c r="I98" s="200">
        <f>+'4.SZ.TÁBL. ÓVODA'!T100</f>
        <v>0</v>
      </c>
      <c r="J98" s="513"/>
      <c r="K98" s="71">
        <f t="shared" si="133"/>
        <v>0</v>
      </c>
      <c r="L98" s="71">
        <f t="shared" si="134"/>
        <v>0</v>
      </c>
      <c r="M98" s="552">
        <f t="shared" si="134"/>
        <v>0</v>
      </c>
      <c r="N98" s="525"/>
      <c r="O98" s="145"/>
      <c r="P98" s="145"/>
      <c r="Q98" s="569"/>
      <c r="R98" s="525"/>
      <c r="S98" s="71">
        <f t="shared" si="135"/>
        <v>0</v>
      </c>
      <c r="T98" s="71">
        <f t="shared" si="136"/>
        <v>0</v>
      </c>
      <c r="U98" s="552">
        <f t="shared" si="136"/>
        <v>0</v>
      </c>
      <c r="V98" s="525"/>
    </row>
    <row r="99" spans="1:24" ht="13.5" customHeight="1">
      <c r="A99" s="188" t="s">
        <v>252</v>
      </c>
      <c r="B99" s="164" t="s">
        <v>253</v>
      </c>
      <c r="C99" s="203">
        <f>+'3.SZ.TÁBL. SEGÍTŐ SZOLGÁLAT'!AA102</f>
        <v>142</v>
      </c>
      <c r="D99" s="195">
        <f>+'3.SZ.TÁBL. SEGÍTŐ SZOLGÁLAT'!AB102</f>
        <v>325</v>
      </c>
      <c r="E99" s="200">
        <f>+'3.SZ.TÁBL. SEGÍTŐ SZOLGÁLAT'!AC102</f>
        <v>142</v>
      </c>
      <c r="F99" s="513">
        <f t="shared" ref="F99:F100" si="137">+E99/D99</f>
        <v>0.43692307692307691</v>
      </c>
      <c r="G99" s="195">
        <f>+'4.SZ.TÁBL. ÓVODA'!R101</f>
        <v>150</v>
      </c>
      <c r="H99" s="195">
        <f>+'4.SZ.TÁBL. ÓVODA'!S101</f>
        <v>150</v>
      </c>
      <c r="I99" s="200">
        <f>+'4.SZ.TÁBL. ÓVODA'!T101</f>
        <v>148</v>
      </c>
      <c r="J99" s="513">
        <f t="shared" si="83"/>
        <v>0.98666666666666669</v>
      </c>
      <c r="K99" s="71">
        <f t="shared" si="133"/>
        <v>292</v>
      </c>
      <c r="L99" s="71">
        <f t="shared" si="134"/>
        <v>475</v>
      </c>
      <c r="M99" s="552">
        <f t="shared" si="134"/>
        <v>290</v>
      </c>
      <c r="N99" s="513">
        <f>+M99/L99</f>
        <v>0.61052631578947369</v>
      </c>
      <c r="O99" s="145"/>
      <c r="P99" s="145"/>
      <c r="Q99" s="569"/>
      <c r="R99" s="525"/>
      <c r="S99" s="71">
        <f t="shared" si="135"/>
        <v>292</v>
      </c>
      <c r="T99" s="71">
        <f t="shared" si="136"/>
        <v>475</v>
      </c>
      <c r="U99" s="552">
        <f t="shared" si="136"/>
        <v>290</v>
      </c>
      <c r="V99" s="513">
        <f>+U99/T99</f>
        <v>0.61052631578947369</v>
      </c>
    </row>
    <row r="100" spans="1:24" ht="13.5" customHeight="1">
      <c r="A100" s="188" t="s">
        <v>254</v>
      </c>
      <c r="B100" s="164" t="s">
        <v>255</v>
      </c>
      <c r="C100" s="203">
        <f>+'3.SZ.TÁBL. SEGÍTŐ SZOLGÁLAT'!AA103</f>
        <v>1433</v>
      </c>
      <c r="D100" s="195">
        <f>+'3.SZ.TÁBL. SEGÍTŐ SZOLGÁLAT'!AB103</f>
        <v>1591</v>
      </c>
      <c r="E100" s="200">
        <f>+'3.SZ.TÁBL. SEGÍTŐ SZOLGÁLAT'!AC103</f>
        <v>1589</v>
      </c>
      <c r="F100" s="513">
        <f t="shared" si="137"/>
        <v>0.99874292897548711</v>
      </c>
      <c r="G100" s="195">
        <f>+'4.SZ.TÁBL. ÓVODA'!R102</f>
        <v>400</v>
      </c>
      <c r="H100" s="195">
        <f>+'4.SZ.TÁBL. ÓVODA'!S102</f>
        <v>836</v>
      </c>
      <c r="I100" s="200">
        <f>+'4.SZ.TÁBL. ÓVODA'!T102</f>
        <v>826</v>
      </c>
      <c r="J100" s="513">
        <f t="shared" si="83"/>
        <v>0.98803827751196172</v>
      </c>
      <c r="K100" s="71">
        <f t="shared" si="133"/>
        <v>1833</v>
      </c>
      <c r="L100" s="71">
        <f t="shared" si="134"/>
        <v>2427</v>
      </c>
      <c r="M100" s="552">
        <f t="shared" si="134"/>
        <v>2415</v>
      </c>
      <c r="N100" s="513">
        <f>+M100/L100</f>
        <v>0.99505562422744132</v>
      </c>
      <c r="O100" s="145"/>
      <c r="P100" s="145"/>
      <c r="Q100" s="569"/>
      <c r="R100" s="525"/>
      <c r="S100" s="71">
        <f t="shared" si="135"/>
        <v>1833</v>
      </c>
      <c r="T100" s="71">
        <f t="shared" si="136"/>
        <v>2427</v>
      </c>
      <c r="U100" s="552">
        <f t="shared" si="136"/>
        <v>2415</v>
      </c>
      <c r="V100" s="513">
        <f>+U100/T100</f>
        <v>0.99505562422744132</v>
      </c>
    </row>
    <row r="101" spans="1:24" ht="13.5" customHeight="1">
      <c r="A101" s="188" t="s">
        <v>256</v>
      </c>
      <c r="B101" s="164" t="s">
        <v>257</v>
      </c>
      <c r="C101" s="203">
        <f>+'3.SZ.TÁBL. SEGÍTŐ SZOLGÁLAT'!AA104</f>
        <v>0</v>
      </c>
      <c r="D101" s="195">
        <f>+'3.SZ.TÁBL. SEGÍTŐ SZOLGÁLAT'!AB104</f>
        <v>0</v>
      </c>
      <c r="E101" s="200">
        <f>+'3.SZ.TÁBL. SEGÍTŐ SZOLGÁLAT'!AC104</f>
        <v>0</v>
      </c>
      <c r="F101" s="525"/>
      <c r="G101" s="195">
        <f>+'4.SZ.TÁBL. ÓVODA'!R103</f>
        <v>0</v>
      </c>
      <c r="H101" s="195">
        <f>+'4.SZ.TÁBL. ÓVODA'!S103</f>
        <v>0</v>
      </c>
      <c r="I101" s="200">
        <f>+'4.SZ.TÁBL. ÓVODA'!T103</f>
        <v>0</v>
      </c>
      <c r="J101" s="513"/>
      <c r="K101" s="71">
        <f t="shared" si="133"/>
        <v>0</v>
      </c>
      <c r="L101" s="71">
        <f t="shared" si="134"/>
        <v>0</v>
      </c>
      <c r="M101" s="552">
        <f t="shared" si="134"/>
        <v>0</v>
      </c>
      <c r="N101" s="525"/>
      <c r="O101" s="145"/>
      <c r="P101" s="145"/>
      <c r="Q101" s="569"/>
      <c r="R101" s="525"/>
      <c r="S101" s="71">
        <f t="shared" si="135"/>
        <v>0</v>
      </c>
      <c r="T101" s="71">
        <f t="shared" si="136"/>
        <v>0</v>
      </c>
      <c r="U101" s="552">
        <f t="shared" si="136"/>
        <v>0</v>
      </c>
      <c r="V101" s="525"/>
    </row>
    <row r="102" spans="1:24" ht="13.5" customHeight="1">
      <c r="A102" s="188" t="s">
        <v>258</v>
      </c>
      <c r="B102" s="164" t="s">
        <v>259</v>
      </c>
      <c r="C102" s="203">
        <f>+'3.SZ.TÁBL. SEGÍTŐ SZOLGÁLAT'!AA105</f>
        <v>0</v>
      </c>
      <c r="D102" s="195">
        <f>+'3.SZ.TÁBL. SEGÍTŐ SZOLGÁLAT'!AB105</f>
        <v>0</v>
      </c>
      <c r="E102" s="200">
        <f>+'3.SZ.TÁBL. SEGÍTŐ SZOLGÁLAT'!AC105</f>
        <v>0</v>
      </c>
      <c r="F102" s="525"/>
      <c r="G102" s="195">
        <f>+'4.SZ.TÁBL. ÓVODA'!R104</f>
        <v>0</v>
      </c>
      <c r="H102" s="195">
        <f>+'4.SZ.TÁBL. ÓVODA'!S104</f>
        <v>0</v>
      </c>
      <c r="I102" s="200">
        <f>+'4.SZ.TÁBL. ÓVODA'!T104</f>
        <v>0</v>
      </c>
      <c r="J102" s="513"/>
      <c r="K102" s="71">
        <f t="shared" si="133"/>
        <v>0</v>
      </c>
      <c r="L102" s="71">
        <f t="shared" si="134"/>
        <v>0</v>
      </c>
      <c r="M102" s="552">
        <f t="shared" si="134"/>
        <v>0</v>
      </c>
      <c r="N102" s="525"/>
      <c r="O102" s="145"/>
      <c r="P102" s="145"/>
      <c r="Q102" s="569"/>
      <c r="R102" s="525"/>
      <c r="S102" s="71">
        <f t="shared" si="135"/>
        <v>0</v>
      </c>
      <c r="T102" s="71">
        <f t="shared" si="136"/>
        <v>0</v>
      </c>
      <c r="U102" s="552">
        <f t="shared" si="136"/>
        <v>0</v>
      </c>
      <c r="V102" s="525"/>
    </row>
    <row r="103" spans="1:24" ht="13.5" customHeight="1">
      <c r="A103" s="189" t="s">
        <v>260</v>
      </c>
      <c r="B103" s="172" t="s">
        <v>261</v>
      </c>
      <c r="C103" s="224">
        <f>+'3.SZ.TÁBL. SEGÍTŐ SZOLGÁLAT'!AA106</f>
        <v>425</v>
      </c>
      <c r="D103" s="220">
        <f>+'3.SZ.TÁBL. SEGÍTŐ SZOLGÁLAT'!AB106</f>
        <v>90</v>
      </c>
      <c r="E103" s="221">
        <f>+'3.SZ.TÁBL. SEGÍTŐ SZOLGÁLAT'!AC106</f>
        <v>41</v>
      </c>
      <c r="F103" s="517">
        <f t="shared" ref="F103:F104" si="138">+E103/D103</f>
        <v>0.45555555555555555</v>
      </c>
      <c r="G103" s="220">
        <f>+'4.SZ.TÁBL. ÓVODA'!R105</f>
        <v>149</v>
      </c>
      <c r="H103" s="220">
        <f>+'4.SZ.TÁBL. ÓVODA'!S105</f>
        <v>234</v>
      </c>
      <c r="I103" s="221">
        <f>+'4.SZ.TÁBL. ÓVODA'!T105</f>
        <v>223</v>
      </c>
      <c r="J103" s="517">
        <f t="shared" si="83"/>
        <v>0.95299145299145294</v>
      </c>
      <c r="K103" s="72">
        <f t="shared" si="133"/>
        <v>574</v>
      </c>
      <c r="L103" s="72">
        <f t="shared" si="134"/>
        <v>324</v>
      </c>
      <c r="M103" s="556">
        <f t="shared" si="134"/>
        <v>264</v>
      </c>
      <c r="N103" s="517">
        <f>+M103/L103</f>
        <v>0.81481481481481477</v>
      </c>
      <c r="O103" s="180"/>
      <c r="P103" s="180"/>
      <c r="Q103" s="571"/>
      <c r="R103" s="524"/>
      <c r="S103" s="72">
        <f t="shared" si="135"/>
        <v>574</v>
      </c>
      <c r="T103" s="72">
        <f t="shared" si="136"/>
        <v>324</v>
      </c>
      <c r="U103" s="556">
        <f t="shared" si="136"/>
        <v>264</v>
      </c>
      <c r="V103" s="517">
        <f>+U103/T103</f>
        <v>0.81481481481481477</v>
      </c>
    </row>
    <row r="104" spans="1:24" s="3" customFormat="1" ht="13.5" customHeight="1">
      <c r="A104" s="190" t="s">
        <v>176</v>
      </c>
      <c r="B104" s="173" t="s">
        <v>88</v>
      </c>
      <c r="C104" s="288">
        <f>SUM(C97:C103)</f>
        <v>2000</v>
      </c>
      <c r="D104" s="293">
        <f>SUM(D97:D103)</f>
        <v>2006</v>
      </c>
      <c r="E104" s="296">
        <f>SUM(E97:E103)</f>
        <v>1772</v>
      </c>
      <c r="F104" s="516">
        <f t="shared" si="138"/>
        <v>0.88334995014955131</v>
      </c>
      <c r="G104" s="293">
        <f>SUM(G97:G103)</f>
        <v>699</v>
      </c>
      <c r="H104" s="293">
        <f t="shared" ref="H104:I104" si="139">SUM(H97:H103)</f>
        <v>1220</v>
      </c>
      <c r="I104" s="296">
        <f t="shared" si="139"/>
        <v>1197</v>
      </c>
      <c r="J104" s="516">
        <f t="shared" si="83"/>
        <v>0.98114754098360657</v>
      </c>
      <c r="K104" s="293">
        <f>SUM(K97:K103)</f>
        <v>2699</v>
      </c>
      <c r="L104" s="293">
        <f t="shared" ref="L104:M104" si="140">SUM(L97:L103)</f>
        <v>3226</v>
      </c>
      <c r="M104" s="296">
        <f t="shared" si="140"/>
        <v>2969</v>
      </c>
      <c r="N104" s="516">
        <f>+M104/L104</f>
        <v>0.92033477991320523</v>
      </c>
      <c r="O104" s="293">
        <f>SUM(O97:O103)</f>
        <v>0</v>
      </c>
      <c r="P104" s="293">
        <f t="shared" ref="P104:Q104" si="141">SUM(P97:P103)</f>
        <v>0</v>
      </c>
      <c r="Q104" s="296">
        <f t="shared" si="141"/>
        <v>0</v>
      </c>
      <c r="R104" s="522"/>
      <c r="S104" s="373">
        <f>+SUM(S97:S103)</f>
        <v>2699</v>
      </c>
      <c r="T104" s="373">
        <f t="shared" ref="T104:U104" si="142">+SUM(T97:T103)</f>
        <v>3226</v>
      </c>
      <c r="U104" s="555">
        <f t="shared" si="142"/>
        <v>2969</v>
      </c>
      <c r="V104" s="516">
        <f>+U104/T104</f>
        <v>0.92033477991320523</v>
      </c>
      <c r="X104" s="4"/>
    </row>
    <row r="105" spans="1:24" ht="13.5" customHeight="1">
      <c r="A105" s="187" t="s">
        <v>262</v>
      </c>
      <c r="B105" s="171" t="s">
        <v>263</v>
      </c>
      <c r="C105" s="210">
        <f>+'3.SZ.TÁBL. SEGÍTŐ SZOLGÁLAT'!AA108</f>
        <v>0</v>
      </c>
      <c r="D105" s="206">
        <f>+'3.SZ.TÁBL. SEGÍTŐ SZOLGÁLAT'!AB108</f>
        <v>0</v>
      </c>
      <c r="E105" s="207">
        <f>+'3.SZ.TÁBL. SEGÍTŐ SZOLGÁLAT'!AC108</f>
        <v>0</v>
      </c>
      <c r="F105" s="523"/>
      <c r="G105" s="206">
        <f>+'4.SZ.TÁBL. ÓVODA'!R107</f>
        <v>0</v>
      </c>
      <c r="H105" s="206">
        <f>+'4.SZ.TÁBL. ÓVODA'!S107</f>
        <v>0</v>
      </c>
      <c r="I105" s="207">
        <f>+'4.SZ.TÁBL. ÓVODA'!T107</f>
        <v>0</v>
      </c>
      <c r="J105" s="512"/>
      <c r="K105" s="75">
        <f>+C105+G105</f>
        <v>0</v>
      </c>
      <c r="L105" s="75">
        <f t="shared" ref="L105:M108" si="143">+D105+H105</f>
        <v>0</v>
      </c>
      <c r="M105" s="551">
        <f t="shared" si="143"/>
        <v>0</v>
      </c>
      <c r="N105" s="523"/>
      <c r="O105" s="73"/>
      <c r="P105" s="73"/>
      <c r="Q105" s="568"/>
      <c r="R105" s="523"/>
      <c r="S105" s="75">
        <f>+K105+O105</f>
        <v>0</v>
      </c>
      <c r="T105" s="75">
        <f t="shared" ref="T105:U108" si="144">+L105+P105</f>
        <v>0</v>
      </c>
      <c r="U105" s="551">
        <f t="shared" si="144"/>
        <v>0</v>
      </c>
      <c r="V105" s="523"/>
    </row>
    <row r="106" spans="1:24" ht="13.5" customHeight="1">
      <c r="A106" s="188" t="s">
        <v>264</v>
      </c>
      <c r="B106" s="164" t="s">
        <v>265</v>
      </c>
      <c r="C106" s="203">
        <f>+'3.SZ.TÁBL. SEGÍTŐ SZOLGÁLAT'!AA109</f>
        <v>0</v>
      </c>
      <c r="D106" s="195">
        <f>+'3.SZ.TÁBL. SEGÍTŐ SZOLGÁLAT'!AB109</f>
        <v>0</v>
      </c>
      <c r="E106" s="200">
        <f>+'3.SZ.TÁBL. SEGÍTŐ SZOLGÁLAT'!AC109</f>
        <v>0</v>
      </c>
      <c r="F106" s="525"/>
      <c r="G106" s="195">
        <f>+'4.SZ.TÁBL. ÓVODA'!R108</f>
        <v>0</v>
      </c>
      <c r="H106" s="195">
        <f>+'4.SZ.TÁBL. ÓVODA'!S108</f>
        <v>0</v>
      </c>
      <c r="I106" s="200">
        <f>+'4.SZ.TÁBL. ÓVODA'!T108</f>
        <v>0</v>
      </c>
      <c r="J106" s="513"/>
      <c r="K106" s="71">
        <f>+C106+G106</f>
        <v>0</v>
      </c>
      <c r="L106" s="71">
        <f t="shared" si="143"/>
        <v>0</v>
      </c>
      <c r="M106" s="552">
        <f t="shared" si="143"/>
        <v>0</v>
      </c>
      <c r="N106" s="525"/>
      <c r="O106" s="145"/>
      <c r="P106" s="145"/>
      <c r="Q106" s="569"/>
      <c r="R106" s="525"/>
      <c r="S106" s="71">
        <f>+K106+O106</f>
        <v>0</v>
      </c>
      <c r="T106" s="71">
        <f t="shared" si="144"/>
        <v>0</v>
      </c>
      <c r="U106" s="552">
        <f t="shared" si="144"/>
        <v>0</v>
      </c>
      <c r="V106" s="525"/>
    </row>
    <row r="107" spans="1:24" ht="13.5" customHeight="1">
      <c r="A107" s="188" t="s">
        <v>266</v>
      </c>
      <c r="B107" s="164" t="s">
        <v>267</v>
      </c>
      <c r="C107" s="203">
        <f>+'3.SZ.TÁBL. SEGÍTŐ SZOLGÁLAT'!AA110</f>
        <v>0</v>
      </c>
      <c r="D107" s="195">
        <f>+'3.SZ.TÁBL. SEGÍTŐ SZOLGÁLAT'!AB110</f>
        <v>0</v>
      </c>
      <c r="E107" s="200">
        <f>+'3.SZ.TÁBL. SEGÍTŐ SZOLGÁLAT'!AC110</f>
        <v>0</v>
      </c>
      <c r="F107" s="525"/>
      <c r="G107" s="195">
        <f>+'4.SZ.TÁBL. ÓVODA'!R109</f>
        <v>0</v>
      </c>
      <c r="H107" s="195">
        <f>+'4.SZ.TÁBL. ÓVODA'!S109</f>
        <v>0</v>
      </c>
      <c r="I107" s="200">
        <f>+'4.SZ.TÁBL. ÓVODA'!T109</f>
        <v>0</v>
      </c>
      <c r="J107" s="513"/>
      <c r="K107" s="71">
        <f>+C107+G107</f>
        <v>0</v>
      </c>
      <c r="L107" s="71">
        <f t="shared" si="143"/>
        <v>0</v>
      </c>
      <c r="M107" s="552">
        <f t="shared" si="143"/>
        <v>0</v>
      </c>
      <c r="N107" s="525"/>
      <c r="O107" s="145"/>
      <c r="P107" s="145"/>
      <c r="Q107" s="569"/>
      <c r="R107" s="525"/>
      <c r="S107" s="71">
        <f>+K107+O107</f>
        <v>0</v>
      </c>
      <c r="T107" s="71">
        <f t="shared" si="144"/>
        <v>0</v>
      </c>
      <c r="U107" s="552">
        <f t="shared" si="144"/>
        <v>0</v>
      </c>
      <c r="V107" s="525"/>
    </row>
    <row r="108" spans="1:24" ht="13.5" customHeight="1">
      <c r="A108" s="189" t="s">
        <v>268</v>
      </c>
      <c r="B108" s="172" t="s">
        <v>269</v>
      </c>
      <c r="C108" s="224">
        <f>+'3.SZ.TÁBL. SEGÍTŐ SZOLGÁLAT'!AA111</f>
        <v>0</v>
      </c>
      <c r="D108" s="220">
        <f>+'3.SZ.TÁBL. SEGÍTŐ SZOLGÁLAT'!AB111</f>
        <v>0</v>
      </c>
      <c r="E108" s="221">
        <f>+'3.SZ.TÁBL. SEGÍTŐ SZOLGÁLAT'!AC111</f>
        <v>0</v>
      </c>
      <c r="F108" s="524"/>
      <c r="G108" s="220">
        <f>+'4.SZ.TÁBL. ÓVODA'!R110</f>
        <v>0</v>
      </c>
      <c r="H108" s="220">
        <f>+'4.SZ.TÁBL. ÓVODA'!S110</f>
        <v>0</v>
      </c>
      <c r="I108" s="221">
        <f>+'4.SZ.TÁBL. ÓVODA'!T110</f>
        <v>0</v>
      </c>
      <c r="J108" s="517"/>
      <c r="K108" s="72">
        <f>+C108+G108</f>
        <v>0</v>
      </c>
      <c r="L108" s="72">
        <f t="shared" si="143"/>
        <v>0</v>
      </c>
      <c r="M108" s="556">
        <f t="shared" si="143"/>
        <v>0</v>
      </c>
      <c r="N108" s="524"/>
      <c r="O108" s="180"/>
      <c r="P108" s="180"/>
      <c r="Q108" s="571"/>
      <c r="R108" s="524"/>
      <c r="S108" s="72">
        <f>+K108+O108</f>
        <v>0</v>
      </c>
      <c r="T108" s="72">
        <f t="shared" si="144"/>
        <v>0</v>
      </c>
      <c r="U108" s="556">
        <f t="shared" si="144"/>
        <v>0</v>
      </c>
      <c r="V108" s="524"/>
    </row>
    <row r="109" spans="1:24" s="3" customFormat="1" ht="13.5" customHeight="1">
      <c r="A109" s="190" t="s">
        <v>177</v>
      </c>
      <c r="B109" s="173" t="s">
        <v>134</v>
      </c>
      <c r="C109" s="288">
        <f>SUM(C105:C108)</f>
        <v>0</v>
      </c>
      <c r="D109" s="293">
        <f>SUM(D105:D108)</f>
        <v>0</v>
      </c>
      <c r="E109" s="296">
        <f>SUM(E105:E108)</f>
        <v>0</v>
      </c>
      <c r="F109" s="522"/>
      <c r="G109" s="293">
        <f>SUM(G105:G108)</f>
        <v>0</v>
      </c>
      <c r="H109" s="293">
        <f t="shared" ref="H109:I109" si="145">SUM(H105:H108)</f>
        <v>0</v>
      </c>
      <c r="I109" s="296">
        <f t="shared" si="145"/>
        <v>0</v>
      </c>
      <c r="J109" s="533"/>
      <c r="K109" s="293">
        <f>SUM(K105:K108)</f>
        <v>0</v>
      </c>
      <c r="L109" s="293">
        <f t="shared" ref="L109:M109" si="146">SUM(L105:L108)</f>
        <v>0</v>
      </c>
      <c r="M109" s="296">
        <f t="shared" si="146"/>
        <v>0</v>
      </c>
      <c r="N109" s="522"/>
      <c r="O109" s="293">
        <f>SUM(O105:O108)</f>
        <v>0</v>
      </c>
      <c r="P109" s="293">
        <f t="shared" ref="P109:Q109" si="147">SUM(P105:P108)</f>
        <v>0</v>
      </c>
      <c r="Q109" s="296">
        <f t="shared" si="147"/>
        <v>0</v>
      </c>
      <c r="R109" s="522"/>
      <c r="S109" s="373">
        <f>+SUM(S105:S108)</f>
        <v>0</v>
      </c>
      <c r="T109" s="373">
        <f t="shared" ref="T109:U109" si="148">+SUM(T105:T108)</f>
        <v>0</v>
      </c>
      <c r="U109" s="555">
        <f t="shared" si="148"/>
        <v>0</v>
      </c>
      <c r="V109" s="522"/>
      <c r="X109" s="4"/>
    </row>
    <row r="110" spans="1:24" s="3" customFormat="1" ht="13.5" customHeight="1">
      <c r="A110" s="190" t="s">
        <v>178</v>
      </c>
      <c r="B110" s="173" t="s">
        <v>135</v>
      </c>
      <c r="C110" s="288">
        <f>+'3.SZ.TÁBL. SEGÍTŐ SZOLGÁLAT'!AA113</f>
        <v>0</v>
      </c>
      <c r="D110" s="293">
        <f>+'3.SZ.TÁBL. SEGÍTŐ SZOLGÁLAT'!AB113</f>
        <v>0</v>
      </c>
      <c r="E110" s="296">
        <f>+'3.SZ.TÁBL. SEGÍTŐ SZOLGÁLAT'!AC113</f>
        <v>0</v>
      </c>
      <c r="F110" s="522"/>
      <c r="G110" s="293">
        <f>+'4.SZ.TÁBL. ÓVODA'!R112</f>
        <v>0</v>
      </c>
      <c r="H110" s="293">
        <f>+'4.SZ.TÁBL. ÓVODA'!S112</f>
        <v>0</v>
      </c>
      <c r="I110" s="296">
        <f>+'4.SZ.TÁBL. ÓVODA'!T112</f>
        <v>0</v>
      </c>
      <c r="J110" s="533"/>
      <c r="K110" s="373">
        <f>+C110+G110</f>
        <v>0</v>
      </c>
      <c r="L110" s="373">
        <f t="shared" ref="L110:M110" si="149">+D110+H110</f>
        <v>0</v>
      </c>
      <c r="M110" s="555">
        <f t="shared" si="149"/>
        <v>0</v>
      </c>
      <c r="N110" s="522"/>
      <c r="O110" s="376"/>
      <c r="P110" s="376"/>
      <c r="Q110" s="566"/>
      <c r="R110" s="522"/>
      <c r="S110" s="373">
        <f>+K110+O110</f>
        <v>0</v>
      </c>
      <c r="T110" s="373">
        <f t="shared" ref="T110:U110" si="150">+L110+P110</f>
        <v>0</v>
      </c>
      <c r="U110" s="555">
        <f t="shared" si="150"/>
        <v>0</v>
      </c>
      <c r="V110" s="522"/>
      <c r="X110" s="4"/>
    </row>
    <row r="111" spans="1:24" s="3" customFormat="1" ht="13.5" customHeight="1">
      <c r="A111" s="194" t="s">
        <v>179</v>
      </c>
      <c r="B111" s="173" t="s">
        <v>136</v>
      </c>
      <c r="C111" s="288">
        <f>+C51+C52+C85+C96+C104+C109+C110</f>
        <v>102562</v>
      </c>
      <c r="D111" s="293">
        <f>+D51+D52+D85+D96+D104+D109+D110</f>
        <v>110270</v>
      </c>
      <c r="E111" s="296">
        <f>+E51+E52+E85+E96+E104+E109+E110</f>
        <v>81073</v>
      </c>
      <c r="F111" s="516">
        <f>+E111/D111</f>
        <v>0.73522263534959642</v>
      </c>
      <c r="G111" s="293">
        <f>+G51+G52+G85+G96+G104+G109+G110</f>
        <v>177864</v>
      </c>
      <c r="H111" s="293">
        <f t="shared" ref="H111:I111" si="151">+H51+H52+H85+H96+H104+H109+H110</f>
        <v>179675</v>
      </c>
      <c r="I111" s="296">
        <f t="shared" si="151"/>
        <v>124045</v>
      </c>
      <c r="J111" s="516">
        <f t="shared" si="83"/>
        <v>0.69038541811604281</v>
      </c>
      <c r="K111" s="293">
        <f>+K51+K52+K85+K96+K104+K109+K110</f>
        <v>280426</v>
      </c>
      <c r="L111" s="293">
        <f t="shared" ref="L111:M111" si="152">+L51+L52+L85+L96+L104+L109+L110</f>
        <v>289945</v>
      </c>
      <c r="M111" s="296">
        <f t="shared" si="152"/>
        <v>205118</v>
      </c>
      <c r="N111" s="516">
        <f>+M111/L111</f>
        <v>0.70743761747917711</v>
      </c>
      <c r="O111" s="293">
        <f>+O51+O52+O85+O96+O104+O109+O110</f>
        <v>51775</v>
      </c>
      <c r="P111" s="293">
        <f t="shared" ref="P111" si="153">+P51+P52+P85+P96+P104+P109+P110</f>
        <v>74461</v>
      </c>
      <c r="Q111" s="296">
        <f>+Q51+Q52+Q85+Q96+Q104+Q109+Q110</f>
        <v>52924</v>
      </c>
      <c r="R111" s="516">
        <f>+Q111/P111</f>
        <v>0.71076133815017262</v>
      </c>
      <c r="S111" s="373">
        <f>+S51+S52+S85+S96+S104+S109+S110</f>
        <v>332201</v>
      </c>
      <c r="T111" s="373">
        <f t="shared" ref="T111:U111" si="154">+T51+T52+T85+T96+T104+T109+T110</f>
        <v>364406</v>
      </c>
      <c r="U111" s="555">
        <f t="shared" si="154"/>
        <v>255676</v>
      </c>
      <c r="V111" s="516">
        <f>+U111/T111</f>
        <v>0.70162401277695752</v>
      </c>
      <c r="X111" s="4"/>
    </row>
    <row r="112" spans="1:24" s="3" customFormat="1" ht="13.5" customHeight="1" thickBot="1">
      <c r="A112" s="409" t="s">
        <v>349</v>
      </c>
      <c r="B112" s="410" t="s">
        <v>137</v>
      </c>
      <c r="C112" s="411">
        <f>+'3.SZ.TÁBL. SEGÍTŐ SZOLGÁLAT'!AA115</f>
        <v>0</v>
      </c>
      <c r="D112" s="578">
        <f>+'3.SZ.TÁBL. SEGÍTŐ SZOLGÁLAT'!AB115</f>
        <v>0</v>
      </c>
      <c r="E112" s="580">
        <f>+'3.SZ.TÁBL. SEGÍTŐ SZOLGÁLAT'!AC115</f>
        <v>0</v>
      </c>
      <c r="F112" s="529"/>
      <c r="G112" s="508">
        <f>+'4.SZ.TÁBL. ÓVODA'!R114</f>
        <v>0</v>
      </c>
      <c r="H112" s="578">
        <f>+'4.SZ.TÁBL. ÓVODA'!S114</f>
        <v>0</v>
      </c>
      <c r="I112" s="581">
        <f>+'4.SZ.TÁBL. ÓVODA'!T114</f>
        <v>0</v>
      </c>
      <c r="J112" s="534"/>
      <c r="K112" s="509">
        <f>+C112+G112</f>
        <v>0</v>
      </c>
      <c r="L112" s="510">
        <f t="shared" ref="L112:M112" si="155">+D112+H112</f>
        <v>0</v>
      </c>
      <c r="M112" s="584">
        <f t="shared" si="155"/>
        <v>0</v>
      </c>
      <c r="N112" s="529"/>
      <c r="O112" s="412">
        <f>+K29</f>
        <v>271406</v>
      </c>
      <c r="P112" s="412">
        <f t="shared" ref="P112:Q112" si="156">+L29</f>
        <v>279591</v>
      </c>
      <c r="Q112" s="577">
        <f t="shared" si="156"/>
        <v>197478</v>
      </c>
      <c r="R112" s="680">
        <f>+Q112/P112</f>
        <v>0.70631028895779913</v>
      </c>
      <c r="S112" s="510"/>
      <c r="T112" s="510"/>
      <c r="U112" s="584"/>
      <c r="V112" s="529"/>
      <c r="W112" s="4"/>
    </row>
    <row r="113" spans="1:31" s="3" customFormat="1" ht="13.5" customHeight="1" thickBot="1">
      <c r="A113" s="784" t="s">
        <v>283</v>
      </c>
      <c r="B113" s="785"/>
      <c r="C113" s="301">
        <f>+SUM(C111:C112)</f>
        <v>102562</v>
      </c>
      <c r="D113" s="302">
        <f>+SUM(D111:D112)</f>
        <v>110270</v>
      </c>
      <c r="E113" s="305">
        <f>+SUM(E111:E112)</f>
        <v>81073</v>
      </c>
      <c r="F113" s="521">
        <f>+E113/D113</f>
        <v>0.73522263534959642</v>
      </c>
      <c r="G113" s="302">
        <f>+SUM(G111:G112)</f>
        <v>177864</v>
      </c>
      <c r="H113" s="302">
        <f t="shared" ref="H113:I113" si="157">+SUM(H111:H112)</f>
        <v>179675</v>
      </c>
      <c r="I113" s="305">
        <f t="shared" si="157"/>
        <v>124045</v>
      </c>
      <c r="J113" s="521">
        <f t="shared" si="83"/>
        <v>0.69038541811604281</v>
      </c>
      <c r="K113" s="302">
        <f>+SUM(K111:K112)</f>
        <v>280426</v>
      </c>
      <c r="L113" s="302">
        <f t="shared" ref="L113:M113" si="158">+SUM(L111:L112)</f>
        <v>289945</v>
      </c>
      <c r="M113" s="305">
        <f t="shared" si="158"/>
        <v>205118</v>
      </c>
      <c r="N113" s="521">
        <f>+M113/L113</f>
        <v>0.70743761747917711</v>
      </c>
      <c r="O113" s="302">
        <f>+SUM(O111:O112)</f>
        <v>323181</v>
      </c>
      <c r="P113" s="302">
        <f t="shared" ref="P113:Q113" si="159">+SUM(P111:P112)</f>
        <v>354052</v>
      </c>
      <c r="Q113" s="305">
        <f t="shared" si="159"/>
        <v>250402</v>
      </c>
      <c r="R113" s="521">
        <f>+Q113/P113</f>
        <v>0.70724639318518179</v>
      </c>
      <c r="S113" s="186">
        <f>+S111+S112</f>
        <v>332201</v>
      </c>
      <c r="T113" s="186">
        <f t="shared" ref="T113:U113" si="160">+T111+T112</f>
        <v>364406</v>
      </c>
      <c r="U113" s="573">
        <f t="shared" si="160"/>
        <v>255676</v>
      </c>
      <c r="V113" s="521">
        <f>+U113/T113</f>
        <v>0.70162401277695752</v>
      </c>
      <c r="X113" s="4"/>
    </row>
    <row r="114" spans="1:31" s="3" customFormat="1" ht="13.5" customHeight="1" thickBot="1">
      <c r="B114" s="377"/>
      <c r="C114" s="378"/>
      <c r="D114" s="378"/>
      <c r="E114" s="378"/>
      <c r="F114" s="530"/>
      <c r="G114" s="378"/>
      <c r="H114" s="378"/>
      <c r="I114" s="378"/>
      <c r="J114" s="530"/>
      <c r="K114" s="378"/>
      <c r="L114" s="378"/>
      <c r="M114" s="378"/>
      <c r="N114" s="379"/>
      <c r="O114" s="380"/>
      <c r="P114" s="380"/>
      <c r="Q114" s="380"/>
      <c r="R114" s="530"/>
      <c r="S114" s="380"/>
      <c r="T114" s="380"/>
      <c r="U114" s="380"/>
      <c r="V114" s="530"/>
      <c r="X114" s="4"/>
    </row>
    <row r="115" spans="1:31" s="322" customFormat="1" ht="13.5" customHeight="1" thickBot="1">
      <c r="A115" s="780" t="s">
        <v>301</v>
      </c>
      <c r="B115" s="781"/>
      <c r="C115" s="302">
        <f>+C31-C113</f>
        <v>0</v>
      </c>
      <c r="D115" s="302">
        <f>+D31-D113</f>
        <v>0</v>
      </c>
      <c r="E115" s="305">
        <f>+E31-E113</f>
        <v>1529</v>
      </c>
      <c r="F115" s="531"/>
      <c r="G115" s="325">
        <f>+G31-G113</f>
        <v>0</v>
      </c>
      <c r="H115" s="302">
        <f t="shared" ref="H115:I115" si="161">+H31-H113</f>
        <v>0</v>
      </c>
      <c r="I115" s="305">
        <f t="shared" si="161"/>
        <v>132</v>
      </c>
      <c r="J115" s="531"/>
      <c r="K115" s="325">
        <f>+K31-K113</f>
        <v>0</v>
      </c>
      <c r="L115" s="302">
        <f t="shared" ref="L115:M115" si="162">+L31-L113</f>
        <v>0</v>
      </c>
      <c r="M115" s="305">
        <f t="shared" si="162"/>
        <v>1661</v>
      </c>
      <c r="N115" s="326"/>
      <c r="O115" s="325">
        <f>+O31-O113</f>
        <v>0</v>
      </c>
      <c r="P115" s="302">
        <f t="shared" ref="P115:Q115" si="163">+P31-P113</f>
        <v>0</v>
      </c>
      <c r="Q115" s="305">
        <f t="shared" si="163"/>
        <v>16727</v>
      </c>
      <c r="R115" s="531"/>
      <c r="S115" s="325">
        <f>+S31-S113</f>
        <v>0</v>
      </c>
      <c r="T115" s="302">
        <f t="shared" ref="T115:U115" si="164">+T31-T113</f>
        <v>0</v>
      </c>
      <c r="U115" s="305">
        <f t="shared" si="164"/>
        <v>20754</v>
      </c>
      <c r="V115" s="538"/>
      <c r="W115" s="385"/>
      <c r="X115" s="386"/>
      <c r="Y115" s="386"/>
      <c r="Z115" s="386"/>
      <c r="AA115" s="386"/>
      <c r="AB115" s="386"/>
      <c r="AC115" s="386"/>
      <c r="AD115" s="386"/>
      <c r="AE115" s="386"/>
    </row>
    <row r="116" spans="1:31" ht="13.5" customHeight="1"/>
    <row r="117" spans="1:31" ht="13.5" customHeight="1"/>
  </sheetData>
  <mergeCells count="10">
    <mergeCell ref="A115:B115"/>
    <mergeCell ref="A31:B31"/>
    <mergeCell ref="A113:B113"/>
    <mergeCell ref="A1:A2"/>
    <mergeCell ref="B1:B2"/>
    <mergeCell ref="G1:J1"/>
    <mergeCell ref="K1:N1"/>
    <mergeCell ref="O1:R1"/>
    <mergeCell ref="S1:V1"/>
    <mergeCell ref="C1:F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8" scale="77" orientation="landscape" r:id="rId1"/>
  <headerFooter alignWithMargins="0">
    <oddHeader>&amp;L&amp;"Times New Roman,Félkövér"&amp;13Szent László Völgye TKT&amp;C&amp;"Times New Roman,Félkövér"&amp;14
&amp;16 2016. ÉVI I-III. KÖLTSÉGVETÉSI BESZÁMOLÓ&amp;14
&amp;R1/1. sz. táblázat
TÁRSULÁS ÉS INTÉZMÉNYEK
 BEVÉTELEK - KIADÁSOK
Adatok: eFt</oddHeader>
    <oddFooter>&amp;L&amp;F&amp;R&amp;P</oddFooter>
  </headerFooter>
  <rowBreaks count="1" manualBreakCount="1">
    <brk id="51" max="16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95"/>
  <sheetViews>
    <sheetView topLeftCell="A85" workbookViewId="0">
      <selection activeCell="B73" sqref="B73"/>
    </sheetView>
  </sheetViews>
  <sheetFormatPr defaultColWidth="8.85546875" defaultRowHeight="12.95" customHeight="1"/>
  <cols>
    <col min="1" max="1" width="6.5703125" style="702" customWidth="1"/>
    <col min="2" max="2" width="54.5703125" style="701" customWidth="1"/>
    <col min="3" max="5" width="10.42578125" style="50" customWidth="1"/>
    <col min="6" max="6" width="7.7109375" style="455" customWidth="1"/>
    <col min="7" max="7" width="10.42578125" style="50" customWidth="1"/>
    <col min="8" max="8" width="11.7109375" style="700" customWidth="1"/>
    <col min="9" max="9" width="10.42578125" style="699" customWidth="1"/>
    <col min="10" max="10" width="24.85546875" style="699" customWidth="1"/>
    <col min="11" max="11" width="10.140625" style="699" customWidth="1"/>
    <col min="12" max="12" width="8.85546875" style="699"/>
    <col min="13" max="13" width="9.28515625" style="699" customWidth="1"/>
    <col min="14" max="16384" width="8.85546875" style="699"/>
  </cols>
  <sheetData>
    <row r="1" spans="1:14" ht="12.75" customHeight="1">
      <c r="A1" s="801" t="s">
        <v>139</v>
      </c>
      <c r="B1" s="803" t="s">
        <v>164</v>
      </c>
      <c r="C1" s="794" t="s">
        <v>368</v>
      </c>
      <c r="D1" s="792" t="s">
        <v>369</v>
      </c>
      <c r="E1" s="799" t="s">
        <v>371</v>
      </c>
      <c r="F1" s="797" t="s">
        <v>354</v>
      </c>
      <c r="G1" s="381"/>
    </row>
    <row r="2" spans="1:14" ht="31.5" customHeight="1">
      <c r="A2" s="802"/>
      <c r="B2" s="804"/>
      <c r="C2" s="795"/>
      <c r="D2" s="793"/>
      <c r="E2" s="800"/>
      <c r="F2" s="798"/>
      <c r="G2" s="381"/>
    </row>
    <row r="3" spans="1:14" s="743" customFormat="1" ht="14.25" customHeight="1">
      <c r="A3" s="727" t="s">
        <v>141</v>
      </c>
      <c r="B3" s="726" t="s">
        <v>101</v>
      </c>
      <c r="C3" s="337">
        <f>+C4+C69</f>
        <v>321181</v>
      </c>
      <c r="D3" s="155">
        <f>+D4+D69</f>
        <v>330344</v>
      </c>
      <c r="E3" s="450">
        <f>+E4+E69</f>
        <v>243421</v>
      </c>
      <c r="F3" s="456"/>
      <c r="G3" s="50"/>
      <c r="H3" s="728"/>
      <c r="I3" s="760"/>
      <c r="J3" s="699"/>
      <c r="K3" s="699"/>
      <c r="M3" s="699"/>
      <c r="N3" s="699"/>
    </row>
    <row r="4" spans="1:14" s="743" customFormat="1" ht="14.25" customHeight="1">
      <c r="A4" s="770"/>
      <c r="B4" s="769" t="s">
        <v>335</v>
      </c>
      <c r="C4" s="338">
        <f>+I4</f>
        <v>29220</v>
      </c>
      <c r="D4" s="768">
        <f>+'[3]2.SZ.TÁBL. BEVÉTELEK'!$E$4</f>
        <v>29220</v>
      </c>
      <c r="E4" s="767">
        <v>22124</v>
      </c>
      <c r="F4" s="723">
        <f>+E4/D4</f>
        <v>0.75715263518138265</v>
      </c>
      <c r="G4" s="728"/>
      <c r="H4" s="728"/>
      <c r="I4" s="766">
        <f>12*2435</f>
        <v>29220</v>
      </c>
      <c r="J4" s="699"/>
      <c r="K4" s="699"/>
      <c r="M4" s="699"/>
      <c r="N4" s="699"/>
    </row>
    <row r="5" spans="1:14" s="743" customFormat="1" ht="14.25" customHeight="1">
      <c r="A5" s="742"/>
      <c r="B5" s="765" t="s">
        <v>336</v>
      </c>
      <c r="C5" s="343"/>
      <c r="D5" s="747"/>
      <c r="E5" s="746"/>
      <c r="F5" s="718"/>
      <c r="G5" s="728"/>
      <c r="H5" s="728"/>
      <c r="I5" s="760"/>
      <c r="J5" s="699"/>
      <c r="K5" s="796" t="s">
        <v>384</v>
      </c>
      <c r="M5" s="699"/>
      <c r="N5" s="699"/>
    </row>
    <row r="6" spans="1:14" s="743" customFormat="1" ht="14.25" customHeight="1">
      <c r="A6" s="742"/>
      <c r="B6" s="751" t="s">
        <v>325</v>
      </c>
      <c r="C6" s="339">
        <f>SUM(C7:C13)</f>
        <v>10260</v>
      </c>
      <c r="D6" s="585">
        <f>SUM(D7:D13)</f>
        <v>10260</v>
      </c>
      <c r="E6" s="586">
        <f>SUM(E7:E13)</f>
        <v>7391</v>
      </c>
      <c r="F6" s="718">
        <f t="shared" ref="F6:F13" si="0">+E6/D6</f>
        <v>0.72037037037037033</v>
      </c>
      <c r="G6" s="728"/>
      <c r="H6" s="700" t="s">
        <v>313</v>
      </c>
      <c r="I6" s="699">
        <f>(3290*12)-C4</f>
        <v>10260</v>
      </c>
      <c r="J6" s="699"/>
      <c r="K6" s="796"/>
      <c r="M6" s="699"/>
      <c r="N6" s="699"/>
    </row>
    <row r="7" spans="1:14" s="764" customFormat="1" ht="14.25" customHeight="1">
      <c r="A7" s="742"/>
      <c r="B7" s="753" t="s">
        <v>304</v>
      </c>
      <c r="C7" s="339">
        <f t="shared" ref="C7:C13" si="1">+N7</f>
        <v>1147</v>
      </c>
      <c r="D7" s="720">
        <f>+'[3]2.SZ.TÁBL. BEVÉTELEK'!$E$7</f>
        <v>1147</v>
      </c>
      <c r="E7" s="719">
        <v>861</v>
      </c>
      <c r="F7" s="718">
        <f t="shared" si="0"/>
        <v>0.75065387968613773</v>
      </c>
      <c r="G7" s="728"/>
      <c r="H7" s="748"/>
      <c r="I7" s="760"/>
      <c r="J7" s="763" t="s">
        <v>304</v>
      </c>
      <c r="K7" s="740">
        <v>2759</v>
      </c>
      <c r="L7" s="357">
        <f>+K7/K14</f>
        <v>0.11181357649442755</v>
      </c>
      <c r="M7" s="699">
        <f t="shared" ref="M7:M13" si="2">+$I$6*L7</f>
        <v>1147.2072948328266</v>
      </c>
      <c r="N7" s="755">
        <v>1147</v>
      </c>
    </row>
    <row r="8" spans="1:14" ht="14.25" customHeight="1">
      <c r="A8" s="742"/>
      <c r="B8" s="753" t="s">
        <v>305</v>
      </c>
      <c r="C8" s="339">
        <f t="shared" si="1"/>
        <v>3543</v>
      </c>
      <c r="D8" s="720">
        <f>+'[3]2.SZ.TÁBL. BEVÉTELEK'!$E$8</f>
        <v>3543</v>
      </c>
      <c r="E8" s="719">
        <v>2657</v>
      </c>
      <c r="F8" s="718">
        <f t="shared" si="0"/>
        <v>0.74992943832909964</v>
      </c>
      <c r="G8" s="728"/>
      <c r="I8" s="760"/>
      <c r="J8" s="763" t="s">
        <v>305</v>
      </c>
      <c r="K8" s="740">
        <v>8522</v>
      </c>
      <c r="L8" s="357">
        <f>+K8/K14</f>
        <v>0.3453698074974671</v>
      </c>
      <c r="M8" s="699">
        <f t="shared" si="2"/>
        <v>3543.4942249240125</v>
      </c>
      <c r="N8" s="699">
        <v>3543</v>
      </c>
    </row>
    <row r="9" spans="1:14" ht="14.25" customHeight="1">
      <c r="A9" s="742"/>
      <c r="B9" s="753" t="s">
        <v>311</v>
      </c>
      <c r="C9" s="339">
        <f t="shared" si="1"/>
        <v>522</v>
      </c>
      <c r="D9" s="720">
        <f>+'[3]2.SZ.TÁBL. BEVÉTELEK'!$E$9</f>
        <v>522</v>
      </c>
      <c r="E9" s="719">
        <v>87</v>
      </c>
      <c r="F9" s="718">
        <f t="shared" si="0"/>
        <v>0.16666666666666666</v>
      </c>
      <c r="G9" s="728"/>
      <c r="I9" s="760"/>
      <c r="J9" s="763" t="s">
        <v>311</v>
      </c>
      <c r="K9" s="740">
        <v>1255</v>
      </c>
      <c r="L9" s="357">
        <f>+K9/K14</f>
        <v>5.0861195542046607E-2</v>
      </c>
      <c r="M9" s="699">
        <f t="shared" si="2"/>
        <v>521.83586626139822</v>
      </c>
      <c r="N9" s="699">
        <v>522</v>
      </c>
    </row>
    <row r="10" spans="1:14" ht="14.25" customHeight="1">
      <c r="A10" s="742"/>
      <c r="B10" s="753" t="s">
        <v>306</v>
      </c>
      <c r="C10" s="339">
        <f t="shared" si="1"/>
        <v>449</v>
      </c>
      <c r="D10" s="720">
        <f>+'[3]2.SZ.TÁBL. BEVÉTELEK'!$E$10</f>
        <v>449</v>
      </c>
      <c r="E10" s="719">
        <v>337</v>
      </c>
      <c r="F10" s="718">
        <f t="shared" si="0"/>
        <v>0.75055679287305122</v>
      </c>
      <c r="G10" s="728"/>
      <c r="I10" s="760"/>
      <c r="J10" s="763" t="s">
        <v>306</v>
      </c>
      <c r="K10" s="740">
        <v>1080</v>
      </c>
      <c r="L10" s="357">
        <f>+K10/K14</f>
        <v>4.376899696048632E-2</v>
      </c>
      <c r="M10" s="699">
        <f t="shared" si="2"/>
        <v>449.06990881458967</v>
      </c>
      <c r="N10" s="699">
        <v>449</v>
      </c>
    </row>
    <row r="11" spans="1:14" ht="14.25" customHeight="1">
      <c r="A11" s="742"/>
      <c r="B11" s="753" t="s">
        <v>307</v>
      </c>
      <c r="C11" s="339">
        <f t="shared" si="1"/>
        <v>2343</v>
      </c>
      <c r="D11" s="720">
        <f>+'[3]2.SZ.TÁBL. BEVÉTELEK'!$E$11</f>
        <v>2343</v>
      </c>
      <c r="E11" s="719">
        <v>1757</v>
      </c>
      <c r="F11" s="718">
        <f t="shared" si="0"/>
        <v>0.74989329918907388</v>
      </c>
      <c r="G11" s="728"/>
      <c r="I11" s="760"/>
      <c r="J11" s="763" t="s">
        <v>307</v>
      </c>
      <c r="K11" s="740">
        <v>5635</v>
      </c>
      <c r="L11" s="357">
        <f>+K11/K14</f>
        <v>0.22836879432624113</v>
      </c>
      <c r="M11" s="699">
        <f t="shared" si="2"/>
        <v>2343.0638297872342</v>
      </c>
      <c r="N11" s="699">
        <v>2343</v>
      </c>
    </row>
    <row r="12" spans="1:14" ht="14.25" customHeight="1">
      <c r="A12" s="742"/>
      <c r="B12" s="753" t="s">
        <v>308</v>
      </c>
      <c r="C12" s="339">
        <f t="shared" si="1"/>
        <v>1402</v>
      </c>
      <c r="D12" s="720">
        <f>+'[3]2.SZ.TÁBL. BEVÉTELEK'!$E$12</f>
        <v>1402</v>
      </c>
      <c r="E12" s="719">
        <v>1051</v>
      </c>
      <c r="F12" s="718">
        <f t="shared" si="0"/>
        <v>0.74964336661911557</v>
      </c>
      <c r="G12" s="728"/>
      <c r="I12" s="760"/>
      <c r="J12" s="763" t="s">
        <v>308</v>
      </c>
      <c r="K12" s="740">
        <v>3371</v>
      </c>
      <c r="L12" s="357">
        <f>+K12/K14</f>
        <v>0.13661600810536981</v>
      </c>
      <c r="M12" s="699">
        <f t="shared" si="2"/>
        <v>1401.6802431610943</v>
      </c>
      <c r="N12" s="699">
        <v>1402</v>
      </c>
    </row>
    <row r="13" spans="1:14" ht="14.25" customHeight="1">
      <c r="A13" s="742"/>
      <c r="B13" s="753" t="s">
        <v>309</v>
      </c>
      <c r="C13" s="339">
        <f t="shared" si="1"/>
        <v>854</v>
      </c>
      <c r="D13" s="720">
        <f>+'[3]2.SZ.TÁBL. BEVÉTELEK'!$E$13</f>
        <v>854</v>
      </c>
      <c r="E13" s="719">
        <v>641</v>
      </c>
      <c r="F13" s="718">
        <f t="shared" si="0"/>
        <v>0.75058548009367676</v>
      </c>
      <c r="G13" s="728"/>
      <c r="I13" s="760"/>
      <c r="J13" s="763" t="s">
        <v>309</v>
      </c>
      <c r="K13" s="740">
        <v>2053</v>
      </c>
      <c r="L13" s="357">
        <f>+K13/K14</f>
        <v>8.3201621073961493E-2</v>
      </c>
      <c r="M13" s="699">
        <f t="shared" si="2"/>
        <v>853.64863221884491</v>
      </c>
      <c r="N13" s="699">
        <v>854</v>
      </c>
    </row>
    <row r="14" spans="1:14" s="743" customFormat="1" ht="14.25" customHeight="1">
      <c r="A14" s="742"/>
      <c r="B14" s="741"/>
      <c r="C14" s="343"/>
      <c r="D14" s="747"/>
      <c r="E14" s="746"/>
      <c r="F14" s="718"/>
      <c r="G14" s="728"/>
      <c r="H14" s="728"/>
      <c r="I14" s="760"/>
      <c r="K14" s="730">
        <f>SUM(K7:K13)</f>
        <v>24675</v>
      </c>
      <c r="L14" s="762"/>
      <c r="M14" s="761">
        <f>SUM(M7:M13)</f>
        <v>10260</v>
      </c>
      <c r="N14" s="699">
        <f>SUM(N7:N13)</f>
        <v>10260</v>
      </c>
    </row>
    <row r="15" spans="1:14" ht="14.25" customHeight="1">
      <c r="A15" s="722"/>
      <c r="B15" s="751" t="s">
        <v>310</v>
      </c>
      <c r="C15" s="339">
        <f>+SUM(C16:C18)</f>
        <v>18377</v>
      </c>
      <c r="D15" s="585">
        <f>+SUM(D16:D18)</f>
        <v>18377</v>
      </c>
      <c r="E15" s="586">
        <f>+SUM(E16:E18)</f>
        <v>10557</v>
      </c>
      <c r="F15" s="718">
        <f>+E15/D15</f>
        <v>0.57446808510638303</v>
      </c>
      <c r="G15" s="700"/>
      <c r="I15" s="760"/>
    </row>
    <row r="16" spans="1:14" ht="14.25" customHeight="1">
      <c r="A16" s="722"/>
      <c r="B16" s="753" t="s">
        <v>304</v>
      </c>
      <c r="C16" s="339">
        <f>+'4.SZ.TÁBL. ÓVODA'!R33</f>
        <v>8172</v>
      </c>
      <c r="D16" s="339">
        <f>+'[3]2.SZ.TÁBL. BEVÉTELEK'!$E$16</f>
        <v>8172</v>
      </c>
      <c r="E16" s="339">
        <f>+'4.SZ.TÁBL. ÓVODA'!T33</f>
        <v>6129</v>
      </c>
      <c r="F16" s="718">
        <f>+E16/D16</f>
        <v>0.75</v>
      </c>
      <c r="G16" s="700"/>
      <c r="I16" s="760"/>
    </row>
    <row r="17" spans="1:14" ht="14.25" customHeight="1">
      <c r="A17" s="722"/>
      <c r="B17" s="753" t="s">
        <v>311</v>
      </c>
      <c r="C17" s="339">
        <f>+'4.SZ.TÁBL. ÓVODA'!R34</f>
        <v>5530</v>
      </c>
      <c r="D17" s="339">
        <f>+'[3]2.SZ.TÁBL. BEVÉTELEK'!$E$17</f>
        <v>5530</v>
      </c>
      <c r="E17" s="339">
        <f>+'4.SZ.TÁBL. ÓVODA'!T34</f>
        <v>922</v>
      </c>
      <c r="F17" s="718">
        <f>+E17/D17</f>
        <v>0.1667269439421338</v>
      </c>
      <c r="G17" s="700"/>
    </row>
    <row r="18" spans="1:14" ht="14.25" customHeight="1">
      <c r="A18" s="722"/>
      <c r="B18" s="753" t="s">
        <v>309</v>
      </c>
      <c r="C18" s="339">
        <f>+'4.SZ.TÁBL. ÓVODA'!R35</f>
        <v>4675</v>
      </c>
      <c r="D18" s="339">
        <f>+'[3]2.SZ.TÁBL. BEVÉTELEK'!$E$18</f>
        <v>4675</v>
      </c>
      <c r="E18" s="339">
        <f>+'4.SZ.TÁBL. ÓVODA'!T35</f>
        <v>3506</v>
      </c>
      <c r="F18" s="718">
        <f>+E18/D18</f>
        <v>0.74994652406417117</v>
      </c>
      <c r="G18" s="700"/>
    </row>
    <row r="19" spans="1:14" ht="14.25" customHeight="1">
      <c r="A19" s="722"/>
      <c r="B19" s="759"/>
      <c r="C19" s="339"/>
      <c r="D19" s="720"/>
      <c r="E19" s="719"/>
      <c r="F19" s="718"/>
      <c r="G19" s="700"/>
    </row>
    <row r="20" spans="1:14" ht="14.25" customHeight="1">
      <c r="A20" s="722"/>
      <c r="B20" s="751" t="s">
        <v>312</v>
      </c>
      <c r="C20" s="339">
        <f>+SUM(C21:C27)</f>
        <v>30960</v>
      </c>
      <c r="D20" s="585">
        <f>+SUM(D21:D27)</f>
        <v>30960</v>
      </c>
      <c r="E20" s="586">
        <f>+SUM(E21:E27)</f>
        <v>22148</v>
      </c>
      <c r="F20" s="718">
        <f t="shared" ref="F20:F27" si="3">+E20/D20</f>
        <v>0.71537467700258395</v>
      </c>
      <c r="G20" s="700"/>
    </row>
    <row r="21" spans="1:14" ht="14.25" customHeight="1">
      <c r="A21" s="722"/>
      <c r="B21" s="753" t="s">
        <v>304</v>
      </c>
      <c r="C21" s="339">
        <f>+'3.SZ.TÁBL. SEGÍTŐ SZOLGÁLAT'!AA32</f>
        <v>6918</v>
      </c>
      <c r="D21" s="339">
        <f>+'[3]2.SZ.TÁBL. BEVÉTELEK'!$E$21</f>
        <v>6918</v>
      </c>
      <c r="E21" s="339">
        <f>+'3.SZ.TÁBL. SEGÍTŐ SZOLGÁLAT'!AC32</f>
        <v>5190</v>
      </c>
      <c r="F21" s="718">
        <f t="shared" si="3"/>
        <v>0.75021682567215964</v>
      </c>
      <c r="G21" s="700"/>
    </row>
    <row r="22" spans="1:14" ht="14.25" customHeight="1">
      <c r="A22" s="722"/>
      <c r="B22" s="753" t="s">
        <v>311</v>
      </c>
      <c r="C22" s="339">
        <f>+'3.SZ.TÁBL. SEGÍTŐ SZOLGÁLAT'!AA33</f>
        <v>1841</v>
      </c>
      <c r="D22" s="339">
        <f>+'[3]2.SZ.TÁBL. BEVÉTELEK'!$E$22</f>
        <v>1841</v>
      </c>
      <c r="E22" s="339">
        <f>+'3.SZ.TÁBL. SEGÍTŐ SZOLGÁLAT'!AC33</f>
        <v>307</v>
      </c>
      <c r="F22" s="718">
        <f t="shared" si="3"/>
        <v>0.16675719717544812</v>
      </c>
      <c r="G22" s="700"/>
    </row>
    <row r="23" spans="1:14" ht="14.25" customHeight="1">
      <c r="A23" s="722"/>
      <c r="B23" s="753" t="s">
        <v>306</v>
      </c>
      <c r="C23" s="339">
        <f>+'3.SZ.TÁBL. SEGÍTŐ SZOLGÁLAT'!AA34</f>
        <v>1634</v>
      </c>
      <c r="D23" s="339">
        <f>+'[3]2.SZ.TÁBL. BEVÉTELEK'!$E$23</f>
        <v>1634</v>
      </c>
      <c r="E23" s="339">
        <f>+'3.SZ.TÁBL. SEGÍTŐ SZOLGÁLAT'!AC34</f>
        <v>1228</v>
      </c>
      <c r="F23" s="718">
        <f t="shared" si="3"/>
        <v>0.75152998776009794</v>
      </c>
      <c r="G23" s="700"/>
      <c r="J23" s="758"/>
      <c r="K23" s="758"/>
    </row>
    <row r="24" spans="1:14" ht="14.25" customHeight="1">
      <c r="A24" s="722"/>
      <c r="B24" s="753" t="s">
        <v>307</v>
      </c>
      <c r="C24" s="339">
        <f>+'3.SZ.TÁBL. SEGÍTŐ SZOLGÁLAT'!AA35</f>
        <v>9306</v>
      </c>
      <c r="D24" s="339">
        <f>+'[3]2.SZ.TÁBL. BEVÉTELEK'!$E$24</f>
        <v>9306</v>
      </c>
      <c r="E24" s="339">
        <f>+'3.SZ.TÁBL. SEGÍTŐ SZOLGÁLAT'!AC35</f>
        <v>6978</v>
      </c>
      <c r="F24" s="718">
        <f t="shared" si="3"/>
        <v>0.74983881366860095</v>
      </c>
      <c r="G24" s="700"/>
      <c r="I24" s="758"/>
      <c r="L24" s="758"/>
    </row>
    <row r="25" spans="1:14" ht="14.25" customHeight="1">
      <c r="A25" s="722"/>
      <c r="B25" s="753" t="s">
        <v>308</v>
      </c>
      <c r="C25" s="339">
        <f>+'3.SZ.TÁBL. SEGÍTŐ SZOLGÁLAT'!AA36</f>
        <v>4994</v>
      </c>
      <c r="D25" s="339">
        <f>+'[3]2.SZ.TÁBL. BEVÉTELEK'!$E$25</f>
        <v>4994</v>
      </c>
      <c r="E25" s="339">
        <f>+'3.SZ.TÁBL. SEGÍTŐ SZOLGÁLAT'!AC36</f>
        <v>3744</v>
      </c>
      <c r="F25" s="718">
        <f t="shared" si="3"/>
        <v>0.74969963956748098</v>
      </c>
      <c r="G25" s="700"/>
    </row>
    <row r="26" spans="1:14" s="758" customFormat="1" ht="14.25" customHeight="1">
      <c r="A26" s="722"/>
      <c r="B26" s="753" t="s">
        <v>309</v>
      </c>
      <c r="C26" s="339">
        <f>+'3.SZ.TÁBL. SEGÍTŐ SZOLGÁLAT'!AA37</f>
        <v>3011</v>
      </c>
      <c r="D26" s="339">
        <f>+'[3]2.SZ.TÁBL. BEVÉTELEK'!$E$26</f>
        <v>3011</v>
      </c>
      <c r="E26" s="339">
        <f>+'3.SZ.TÁBL. SEGÍTŐ SZOLGÁLAT'!AC37</f>
        <v>2257</v>
      </c>
      <c r="F26" s="718">
        <f t="shared" si="3"/>
        <v>0.74958485552972431</v>
      </c>
      <c r="G26" s="700"/>
      <c r="H26" s="707"/>
      <c r="I26" s="699"/>
      <c r="J26" s="699"/>
      <c r="K26" s="699"/>
      <c r="L26" s="699"/>
      <c r="M26" s="699"/>
      <c r="N26" s="699"/>
    </row>
    <row r="27" spans="1:14" s="758" customFormat="1" ht="14.25" customHeight="1">
      <c r="A27" s="722"/>
      <c r="B27" s="750" t="s">
        <v>289</v>
      </c>
      <c r="C27" s="339">
        <f>+'3.SZ.TÁBL. SEGÍTŐ SZOLGÁLAT'!AA38</f>
        <v>3256</v>
      </c>
      <c r="D27" s="339">
        <f>+'[3]2.SZ.TÁBL. BEVÉTELEK'!$E$27</f>
        <v>3256</v>
      </c>
      <c r="E27" s="339">
        <f>+'3.SZ.TÁBL. SEGÍTŐ SZOLGÁLAT'!AC38</f>
        <v>2444</v>
      </c>
      <c r="F27" s="718">
        <f t="shared" si="3"/>
        <v>0.75061425061425058</v>
      </c>
      <c r="G27" s="700"/>
      <c r="H27" s="707"/>
      <c r="I27" s="699"/>
      <c r="J27" s="699"/>
      <c r="K27" s="699"/>
      <c r="L27" s="699"/>
      <c r="M27" s="699"/>
      <c r="N27" s="699"/>
    </row>
    <row r="28" spans="1:14" s="754" customFormat="1" ht="14.25" customHeight="1">
      <c r="A28" s="742"/>
      <c r="B28" s="750"/>
      <c r="C28" s="343"/>
      <c r="D28" s="747"/>
      <c r="E28" s="746"/>
      <c r="F28" s="718"/>
      <c r="G28" s="728"/>
      <c r="H28" s="707"/>
      <c r="I28" s="699"/>
      <c r="J28" s="699"/>
      <c r="K28" s="796" t="s">
        <v>384</v>
      </c>
      <c r="L28" s="699"/>
      <c r="M28" s="699"/>
      <c r="N28" s="699"/>
    </row>
    <row r="29" spans="1:14" s="754" customFormat="1" ht="14.25" customHeight="1">
      <c r="A29" s="742"/>
      <c r="B29" s="751" t="s">
        <v>324</v>
      </c>
      <c r="C29" s="339">
        <f>SUM(C30:C37)</f>
        <v>2719</v>
      </c>
      <c r="D29" s="585">
        <f>SUM(D30:D37)</f>
        <v>2719</v>
      </c>
      <c r="E29" s="586">
        <f>SUM(E30:E37)</f>
        <v>1966</v>
      </c>
      <c r="F29" s="718">
        <f t="shared" ref="F29:F37" si="4">+E29/D29</f>
        <v>0.72305994851048183</v>
      </c>
      <c r="G29" s="728"/>
      <c r="H29" s="757"/>
      <c r="I29" s="699"/>
      <c r="J29" s="699"/>
      <c r="K29" s="796"/>
      <c r="L29" s="699"/>
      <c r="M29" s="699"/>
      <c r="N29" s="699"/>
    </row>
    <row r="30" spans="1:14" s="754" customFormat="1" ht="14.25" customHeight="1">
      <c r="A30" s="742"/>
      <c r="B30" s="753" t="s">
        <v>304</v>
      </c>
      <c r="C30" s="339">
        <f t="shared" ref="C30:C37" si="5">+M30</f>
        <v>276</v>
      </c>
      <c r="D30" s="720">
        <f>+'[3]2.SZ.TÁBL. BEVÉTELEK'!$E$30</f>
        <v>276</v>
      </c>
      <c r="E30" s="746">
        <v>207</v>
      </c>
      <c r="F30" s="718">
        <f t="shared" si="4"/>
        <v>0.75</v>
      </c>
      <c r="G30" s="728"/>
      <c r="H30" s="700" t="s">
        <v>314</v>
      </c>
      <c r="I30" s="699">
        <v>100</v>
      </c>
      <c r="J30" s="699" t="s">
        <v>4</v>
      </c>
      <c r="K30" s="740">
        <v>2759</v>
      </c>
      <c r="L30" s="700">
        <f t="shared" ref="L30:L37" si="6">+$I$30*K30</f>
        <v>275900</v>
      </c>
      <c r="M30" s="699">
        <v>276</v>
      </c>
      <c r="N30" s="699"/>
    </row>
    <row r="31" spans="1:14" s="754" customFormat="1" ht="14.25" customHeight="1">
      <c r="A31" s="742"/>
      <c r="B31" s="753" t="s">
        <v>305</v>
      </c>
      <c r="C31" s="339">
        <f t="shared" si="5"/>
        <v>852</v>
      </c>
      <c r="D31" s="720">
        <f>+'[3]2.SZ.TÁBL. BEVÉTELEK'!$E$31</f>
        <v>852</v>
      </c>
      <c r="E31" s="746">
        <v>639</v>
      </c>
      <c r="F31" s="718">
        <f t="shared" si="4"/>
        <v>0.75</v>
      </c>
      <c r="G31" s="728"/>
      <c r="H31" s="700"/>
      <c r="I31" s="699"/>
      <c r="J31" s="699" t="s">
        <v>5</v>
      </c>
      <c r="K31" s="740">
        <v>8522</v>
      </c>
      <c r="L31" s="700">
        <f t="shared" si="6"/>
        <v>852200</v>
      </c>
      <c r="M31" s="699">
        <v>852</v>
      </c>
      <c r="N31" s="699"/>
    </row>
    <row r="32" spans="1:14" s="754" customFormat="1" ht="14.25" customHeight="1">
      <c r="A32" s="742"/>
      <c r="B32" s="753" t="s">
        <v>311</v>
      </c>
      <c r="C32" s="339">
        <f t="shared" si="5"/>
        <v>126</v>
      </c>
      <c r="D32" s="720">
        <f>+'[3]2.SZ.TÁBL. BEVÉTELEK'!$E$32</f>
        <v>126</v>
      </c>
      <c r="E32" s="746">
        <v>21</v>
      </c>
      <c r="F32" s="718">
        <f t="shared" si="4"/>
        <v>0.16666666666666666</v>
      </c>
      <c r="G32" s="728"/>
      <c r="H32" s="700"/>
      <c r="I32" s="699"/>
      <c r="J32" s="699" t="s">
        <v>6</v>
      </c>
      <c r="K32" s="740">
        <v>1255</v>
      </c>
      <c r="L32" s="700">
        <f t="shared" si="6"/>
        <v>125500</v>
      </c>
      <c r="M32" s="699">
        <v>126</v>
      </c>
      <c r="N32" s="699"/>
    </row>
    <row r="33" spans="1:16" s="754" customFormat="1" ht="14.25" customHeight="1">
      <c r="A33" s="742"/>
      <c r="B33" s="753" t="s">
        <v>306</v>
      </c>
      <c r="C33" s="339">
        <f t="shared" si="5"/>
        <v>108</v>
      </c>
      <c r="D33" s="720">
        <f>+'[3]2.SZ.TÁBL. BEVÉTELEK'!$E$33</f>
        <v>108</v>
      </c>
      <c r="E33" s="746">
        <v>81</v>
      </c>
      <c r="F33" s="718">
        <f t="shared" si="4"/>
        <v>0.75</v>
      </c>
      <c r="G33" s="728"/>
      <c r="H33" s="700"/>
      <c r="I33" s="699"/>
      <c r="J33" s="699" t="s">
        <v>7</v>
      </c>
      <c r="K33" s="740">
        <v>1080</v>
      </c>
      <c r="L33" s="700">
        <f t="shared" si="6"/>
        <v>108000</v>
      </c>
      <c r="M33" s="699">
        <v>108</v>
      </c>
      <c r="N33" s="699"/>
    </row>
    <row r="34" spans="1:16" s="754" customFormat="1" ht="14.25" customHeight="1">
      <c r="A34" s="742"/>
      <c r="B34" s="753" t="s">
        <v>307</v>
      </c>
      <c r="C34" s="339">
        <f t="shared" si="5"/>
        <v>564</v>
      </c>
      <c r="D34" s="720">
        <f>+'[3]2.SZ.TÁBL. BEVÉTELEK'!$E$34</f>
        <v>564</v>
      </c>
      <c r="E34" s="746">
        <v>423</v>
      </c>
      <c r="F34" s="718">
        <f t="shared" si="4"/>
        <v>0.75</v>
      </c>
      <c r="G34" s="728"/>
      <c r="H34" s="700"/>
      <c r="I34" s="699"/>
      <c r="J34" s="699" t="s">
        <v>8</v>
      </c>
      <c r="K34" s="740">
        <v>5635</v>
      </c>
      <c r="L34" s="700">
        <f t="shared" si="6"/>
        <v>563500</v>
      </c>
      <c r="M34" s="699">
        <v>564</v>
      </c>
      <c r="N34" s="699"/>
    </row>
    <row r="35" spans="1:16" s="754" customFormat="1" ht="14.25" customHeight="1">
      <c r="A35" s="742"/>
      <c r="B35" s="753" t="s">
        <v>308</v>
      </c>
      <c r="C35" s="339">
        <f t="shared" si="5"/>
        <v>337</v>
      </c>
      <c r="D35" s="720">
        <f>+'[3]2.SZ.TÁBL. BEVÉTELEK'!$E$35</f>
        <v>337</v>
      </c>
      <c r="E35" s="746">
        <v>253</v>
      </c>
      <c r="F35" s="718">
        <f t="shared" si="4"/>
        <v>0.75074183976261133</v>
      </c>
      <c r="G35" s="728"/>
      <c r="H35" s="700"/>
      <c r="I35" s="699"/>
      <c r="J35" s="699" t="s">
        <v>9</v>
      </c>
      <c r="K35" s="740">
        <v>3371</v>
      </c>
      <c r="L35" s="700">
        <f t="shared" si="6"/>
        <v>337100</v>
      </c>
      <c r="M35" s="699">
        <v>337</v>
      </c>
      <c r="N35" s="699"/>
    </row>
    <row r="36" spans="1:16" s="754" customFormat="1" ht="14.25" customHeight="1">
      <c r="A36" s="742"/>
      <c r="B36" s="753" t="s">
        <v>309</v>
      </c>
      <c r="C36" s="339">
        <f t="shared" si="5"/>
        <v>205</v>
      </c>
      <c r="D36" s="720">
        <f>+'[3]2.SZ.TÁBL. BEVÉTELEK'!$E$36</f>
        <v>205</v>
      </c>
      <c r="E36" s="746">
        <v>154</v>
      </c>
      <c r="F36" s="718">
        <f t="shared" si="4"/>
        <v>0.75121951219512195</v>
      </c>
      <c r="G36" s="728"/>
      <c r="H36" s="700"/>
      <c r="I36" s="699"/>
      <c r="J36" s="699" t="s">
        <v>10</v>
      </c>
      <c r="K36" s="740">
        <v>2053</v>
      </c>
      <c r="L36" s="700">
        <f t="shared" si="6"/>
        <v>205300</v>
      </c>
      <c r="M36" s="699">
        <v>205</v>
      </c>
      <c r="N36" s="699"/>
    </row>
    <row r="37" spans="1:16" s="754" customFormat="1" ht="14.25" customHeight="1">
      <c r="A37" s="742"/>
      <c r="B37" s="750" t="s">
        <v>289</v>
      </c>
      <c r="C37" s="339">
        <f t="shared" si="5"/>
        <v>251</v>
      </c>
      <c r="D37" s="720">
        <f>+'[3]2.SZ.TÁBL. BEVÉTELEK'!$E$37</f>
        <v>251</v>
      </c>
      <c r="E37" s="746">
        <v>188</v>
      </c>
      <c r="F37" s="718">
        <f t="shared" si="4"/>
        <v>0.74900398406374502</v>
      </c>
      <c r="G37" s="728"/>
      <c r="H37" s="757"/>
      <c r="I37" s="699"/>
      <c r="J37" s="755" t="s">
        <v>289</v>
      </c>
      <c r="K37" s="738">
        <v>2513</v>
      </c>
      <c r="L37" s="700">
        <f t="shared" si="6"/>
        <v>251300</v>
      </c>
      <c r="M37" s="738">
        <v>251</v>
      </c>
      <c r="N37" s="699"/>
    </row>
    <row r="38" spans="1:16" s="754" customFormat="1" ht="14.25" customHeight="1">
      <c r="A38" s="742"/>
      <c r="B38" s="750"/>
      <c r="C38" s="343"/>
      <c r="D38" s="747"/>
      <c r="E38" s="746"/>
      <c r="F38" s="718"/>
      <c r="G38" s="728"/>
      <c r="H38" s="757"/>
      <c r="I38" s="699"/>
      <c r="J38" s="699"/>
      <c r="K38" s="730">
        <f>SUM(K30:K37)</f>
        <v>27188</v>
      </c>
      <c r="L38" s="700">
        <f>SUM(L30:L37)</f>
        <v>2718800</v>
      </c>
      <c r="M38" s="700">
        <f>SUM(M30:M37)</f>
        <v>2719</v>
      </c>
      <c r="N38" s="699"/>
    </row>
    <row r="39" spans="1:16" s="754" customFormat="1" ht="14.25" customHeight="1">
      <c r="A39" s="742"/>
      <c r="B39" s="751" t="s">
        <v>329</v>
      </c>
      <c r="C39" s="339">
        <f>+SUM(C40:C46)</f>
        <v>2966</v>
      </c>
      <c r="D39" s="585">
        <f>+SUM(D40:D46)</f>
        <v>2966</v>
      </c>
      <c r="E39" s="586">
        <f>+SUM(E40:E46)</f>
        <v>2083</v>
      </c>
      <c r="F39" s="718">
        <f t="shared" ref="F39:F46" si="7">+E39/D39</f>
        <v>0.70229265003371544</v>
      </c>
      <c r="G39" s="728"/>
      <c r="H39" s="757"/>
      <c r="I39" s="699"/>
      <c r="J39" s="699"/>
      <c r="K39" s="730"/>
      <c r="L39" s="700"/>
      <c r="M39" s="700"/>
      <c r="N39" s="699"/>
    </row>
    <row r="40" spans="1:16" s="754" customFormat="1" ht="14.25" customHeight="1">
      <c r="A40" s="742"/>
      <c r="B40" s="753" t="s">
        <v>304</v>
      </c>
      <c r="C40" s="339">
        <f t="shared" ref="C40:C46" si="8">+M41</f>
        <v>342</v>
      </c>
      <c r="D40" s="720">
        <f>+'[3]2.SZ.TÁBL. BEVÉTELEK'!$E$40</f>
        <v>342</v>
      </c>
      <c r="E40" s="746">
        <v>256</v>
      </c>
      <c r="F40" s="718">
        <f t="shared" si="7"/>
        <v>0.74853801169590639</v>
      </c>
      <c r="G40" s="728"/>
      <c r="H40" s="700" t="s">
        <v>332</v>
      </c>
      <c r="I40" s="699" t="s">
        <v>334</v>
      </c>
      <c r="J40" s="699"/>
      <c r="K40" s="730" t="s">
        <v>333</v>
      </c>
      <c r="L40" s="700"/>
      <c r="M40" s="700"/>
      <c r="N40" s="699"/>
    </row>
    <row r="41" spans="1:16" s="754" customFormat="1" ht="14.25" customHeight="1">
      <c r="A41" s="742"/>
      <c r="B41" s="753" t="s">
        <v>311</v>
      </c>
      <c r="C41" s="339">
        <f t="shared" si="8"/>
        <v>244</v>
      </c>
      <c r="D41" s="720">
        <f>+'[3]2.SZ.TÁBL. BEVÉTELEK'!$E$41</f>
        <v>244</v>
      </c>
      <c r="E41" s="746">
        <v>41</v>
      </c>
      <c r="F41" s="718">
        <f t="shared" si="7"/>
        <v>0.16803278688524589</v>
      </c>
      <c r="G41" s="728"/>
      <c r="H41" s="700"/>
      <c r="I41" s="699">
        <v>9777</v>
      </c>
      <c r="J41" s="699" t="s">
        <v>4</v>
      </c>
      <c r="K41" s="730">
        <v>35</v>
      </c>
      <c r="L41" s="700">
        <f>+I41*K41</f>
        <v>342195</v>
      </c>
      <c r="M41" s="700">
        <v>342</v>
      </c>
      <c r="N41" s="699"/>
      <c r="O41" s="699" t="s">
        <v>362</v>
      </c>
      <c r="P41" s="699">
        <v>2073000</v>
      </c>
    </row>
    <row r="42" spans="1:16" s="754" customFormat="1" ht="14.25" customHeight="1">
      <c r="A42" s="742"/>
      <c r="B42" s="753" t="s">
        <v>306</v>
      </c>
      <c r="C42" s="339">
        <f t="shared" si="8"/>
        <v>215</v>
      </c>
      <c r="D42" s="720">
        <f>+'[3]2.SZ.TÁBL. BEVÉTELEK'!$E$42</f>
        <v>215</v>
      </c>
      <c r="E42" s="746">
        <v>162</v>
      </c>
      <c r="F42" s="718">
        <f t="shared" si="7"/>
        <v>0.75348837209302322</v>
      </c>
      <c r="G42" s="728"/>
      <c r="H42" s="700"/>
      <c r="I42" s="699"/>
      <c r="J42" s="699" t="s">
        <v>6</v>
      </c>
      <c r="K42" s="730">
        <v>25</v>
      </c>
      <c r="L42" s="700">
        <f>+I41*K42</f>
        <v>244425</v>
      </c>
      <c r="M42" s="700">
        <v>244</v>
      </c>
      <c r="N42" s="699"/>
      <c r="O42" s="699" t="s">
        <v>363</v>
      </c>
      <c r="P42" s="699">
        <f>+K41+K42+K43+K45+K46+K47</f>
        <v>212</v>
      </c>
    </row>
    <row r="43" spans="1:16" s="754" customFormat="1" ht="14.25" customHeight="1">
      <c r="A43" s="742"/>
      <c r="B43" s="753" t="s">
        <v>307</v>
      </c>
      <c r="C43" s="339">
        <f t="shared" si="8"/>
        <v>894</v>
      </c>
      <c r="D43" s="720">
        <f>+'[3]2.SZ.TÁBL. BEVÉTELEK'!$E$43</f>
        <v>894</v>
      </c>
      <c r="E43" s="746">
        <v>671</v>
      </c>
      <c r="F43" s="718">
        <f t="shared" si="7"/>
        <v>0.7505592841163311</v>
      </c>
      <c r="G43" s="728"/>
      <c r="H43" s="700"/>
      <c r="I43" s="699"/>
      <c r="J43" s="699" t="s">
        <v>7</v>
      </c>
      <c r="K43" s="730">
        <v>22</v>
      </c>
      <c r="L43" s="700">
        <f>+I41*K43</f>
        <v>215094</v>
      </c>
      <c r="M43" s="700">
        <v>215</v>
      </c>
      <c r="N43" s="699"/>
      <c r="O43" s="699" t="s">
        <v>364</v>
      </c>
      <c r="P43" s="699">
        <f>+P41/P42</f>
        <v>9778.3018867924529</v>
      </c>
    </row>
    <row r="44" spans="1:16" s="754" customFormat="1" ht="14.25" customHeight="1">
      <c r="A44" s="742"/>
      <c r="B44" s="753" t="s">
        <v>308</v>
      </c>
      <c r="C44" s="339">
        <f t="shared" si="8"/>
        <v>391</v>
      </c>
      <c r="D44" s="720">
        <f>+'[3]2.SZ.TÁBL. BEVÉTELEK'!$E$44</f>
        <v>391</v>
      </c>
      <c r="E44" s="746">
        <v>293</v>
      </c>
      <c r="F44" s="718">
        <f t="shared" si="7"/>
        <v>0.7493606138107417</v>
      </c>
      <c r="G44" s="728"/>
      <c r="H44" s="700"/>
      <c r="I44" s="699">
        <v>20320</v>
      </c>
      <c r="J44" s="699" t="s">
        <v>8</v>
      </c>
      <c r="K44" s="730">
        <v>44</v>
      </c>
      <c r="L44" s="700">
        <f>+I44*K44</f>
        <v>894080</v>
      </c>
      <c r="M44" s="700">
        <v>894</v>
      </c>
      <c r="N44" s="699"/>
    </row>
    <row r="45" spans="1:16" s="754" customFormat="1" ht="14.25" customHeight="1">
      <c r="A45" s="742"/>
      <c r="B45" s="753" t="s">
        <v>309</v>
      </c>
      <c r="C45" s="339">
        <f t="shared" si="8"/>
        <v>440</v>
      </c>
      <c r="D45" s="720">
        <f>+'[3]2.SZ.TÁBL. BEVÉTELEK'!$E$45</f>
        <v>440</v>
      </c>
      <c r="E45" s="746">
        <v>330</v>
      </c>
      <c r="F45" s="718">
        <f t="shared" si="7"/>
        <v>0.75</v>
      </c>
      <c r="G45" s="728"/>
      <c r="H45" s="700"/>
      <c r="I45" s="699"/>
      <c r="J45" s="699" t="s">
        <v>9</v>
      </c>
      <c r="K45" s="730">
        <v>40</v>
      </c>
      <c r="L45" s="700">
        <f>+I41*K45</f>
        <v>391080</v>
      </c>
      <c r="M45" s="700">
        <v>391</v>
      </c>
      <c r="N45" s="699"/>
    </row>
    <row r="46" spans="1:16" s="754" customFormat="1" ht="14.25" customHeight="1">
      <c r="A46" s="742"/>
      <c r="B46" s="750" t="s">
        <v>289</v>
      </c>
      <c r="C46" s="339">
        <f t="shared" si="8"/>
        <v>440</v>
      </c>
      <c r="D46" s="720">
        <f>+'[3]2.SZ.TÁBL. BEVÉTELEK'!$E$46</f>
        <v>440</v>
      </c>
      <c r="E46" s="746">
        <v>330</v>
      </c>
      <c r="F46" s="718">
        <f t="shared" si="7"/>
        <v>0.75</v>
      </c>
      <c r="G46" s="728"/>
      <c r="H46" s="700"/>
      <c r="I46" s="699"/>
      <c r="J46" s="699" t="s">
        <v>10</v>
      </c>
      <c r="K46" s="730">
        <v>45</v>
      </c>
      <c r="L46" s="700">
        <f>+I41*K46</f>
        <v>439965</v>
      </c>
      <c r="M46" s="700">
        <v>440</v>
      </c>
      <c r="N46" s="699"/>
    </row>
    <row r="47" spans="1:16" s="754" customFormat="1" ht="14.25" customHeight="1">
      <c r="A47" s="742"/>
      <c r="B47" s="756"/>
      <c r="C47" s="343"/>
      <c r="D47" s="747"/>
      <c r="E47" s="746"/>
      <c r="F47" s="718"/>
      <c r="G47" s="728"/>
      <c r="H47" s="700"/>
      <c r="I47" s="699"/>
      <c r="J47" s="755" t="s">
        <v>289</v>
      </c>
      <c r="K47" s="730">
        <v>45</v>
      </c>
      <c r="L47" s="700">
        <f>+I41*K47</f>
        <v>439965</v>
      </c>
      <c r="M47" s="700">
        <v>440</v>
      </c>
      <c r="N47" s="699"/>
    </row>
    <row r="48" spans="1:16" s="754" customFormat="1" ht="14.25" customHeight="1">
      <c r="A48" s="742"/>
      <c r="B48" s="751" t="s">
        <v>330</v>
      </c>
      <c r="C48" s="339">
        <f>+SUM(C49:C55)</f>
        <v>6610</v>
      </c>
      <c r="D48" s="585">
        <f>+SUM(D49:D55)</f>
        <v>6610</v>
      </c>
      <c r="E48" s="586">
        <f>+SUM(E49:E55)</f>
        <v>4396</v>
      </c>
      <c r="F48" s="718">
        <f t="shared" ref="F48:F55" si="9">+E48/D48</f>
        <v>0.66505295007564291</v>
      </c>
      <c r="G48" s="728"/>
      <c r="H48" s="700"/>
      <c r="I48" s="699"/>
      <c r="J48" s="755"/>
      <c r="K48" s="730"/>
      <c r="L48" s="700">
        <f>SUM(L41:L47)</f>
        <v>2966804</v>
      </c>
      <c r="M48" s="700">
        <f>SUM(M41:M47)</f>
        <v>2966</v>
      </c>
      <c r="N48" s="699"/>
    </row>
    <row r="49" spans="1:15" s="754" customFormat="1" ht="14.25" customHeight="1">
      <c r="A49" s="742"/>
      <c r="B49" s="753" t="s">
        <v>304</v>
      </c>
      <c r="C49" s="339">
        <f>+M51+N57+N69</f>
        <v>1980</v>
      </c>
      <c r="D49" s="720">
        <f>+'[3]2.SZ.TÁBL. BEVÉTELEK'!$E$49</f>
        <v>1980</v>
      </c>
      <c r="E49" s="746">
        <v>1486</v>
      </c>
      <c r="F49" s="718">
        <f t="shared" si="9"/>
        <v>0.75050505050505045</v>
      </c>
      <c r="G49" s="728"/>
      <c r="H49" s="700"/>
      <c r="I49" s="699"/>
      <c r="J49" s="699"/>
      <c r="K49" s="730"/>
      <c r="L49" s="700"/>
      <c r="M49" s="700"/>
      <c r="N49" s="699"/>
      <c r="O49" s="699"/>
    </row>
    <row r="50" spans="1:15" s="754" customFormat="1" ht="14.25" customHeight="1">
      <c r="A50" s="742"/>
      <c r="B50" s="753" t="s">
        <v>305</v>
      </c>
      <c r="C50" s="339">
        <f>+N70</f>
        <v>411</v>
      </c>
      <c r="D50" s="720">
        <f>+'[3]2.SZ.TÁBL. BEVÉTELEK'!$E$50</f>
        <v>411</v>
      </c>
      <c r="E50" s="746">
        <v>308</v>
      </c>
      <c r="F50" s="718">
        <f t="shared" si="9"/>
        <v>0.74939172749391725</v>
      </c>
      <c r="G50" s="728"/>
      <c r="H50" s="700" t="s">
        <v>315</v>
      </c>
      <c r="I50" s="699"/>
      <c r="J50" s="699" t="s">
        <v>316</v>
      </c>
      <c r="K50" s="699" t="s">
        <v>317</v>
      </c>
      <c r="L50" s="700">
        <v>177864</v>
      </c>
      <c r="M50" s="699"/>
      <c r="N50" s="699"/>
      <c r="O50" s="699"/>
    </row>
    <row r="51" spans="1:15" ht="12.75">
      <c r="A51" s="742"/>
      <c r="B51" s="753" t="s">
        <v>311</v>
      </c>
      <c r="C51" s="339">
        <f>+M52+N58+N71</f>
        <v>964</v>
      </c>
      <c r="D51" s="720">
        <f>+'[3]2.SZ.TÁBL. BEVÉTELEK'!$E$51</f>
        <v>964</v>
      </c>
      <c r="E51" s="746">
        <v>161</v>
      </c>
      <c r="F51" s="718">
        <f t="shared" si="9"/>
        <v>0.16701244813278007</v>
      </c>
      <c r="G51" s="728"/>
      <c r="J51" s="699" t="s">
        <v>4</v>
      </c>
      <c r="K51" s="358">
        <v>0.4</v>
      </c>
      <c r="L51" s="731">
        <f>+$L$50*K51*0.02</f>
        <v>1422.912</v>
      </c>
      <c r="M51" s="699">
        <v>1423</v>
      </c>
    </row>
    <row r="52" spans="1:15" ht="12.95" customHeight="1">
      <c r="A52" s="742"/>
      <c r="B52" s="753" t="s">
        <v>306</v>
      </c>
      <c r="C52" s="339">
        <f>+N59+N72</f>
        <v>219</v>
      </c>
      <c r="D52" s="720">
        <f>+'[3]2.SZ.TÁBL. BEVÉTELEK'!$E$52</f>
        <v>219</v>
      </c>
      <c r="E52" s="746">
        <v>164</v>
      </c>
      <c r="F52" s="718">
        <f t="shared" si="9"/>
        <v>0.74885844748858443</v>
      </c>
      <c r="G52" s="728"/>
      <c r="J52" s="699" t="s">
        <v>6</v>
      </c>
      <c r="K52" s="358">
        <v>0.2</v>
      </c>
      <c r="L52" s="731">
        <f>+$L$50*K52*0.02</f>
        <v>711.45600000000002</v>
      </c>
      <c r="M52" s="699">
        <v>711</v>
      </c>
    </row>
    <row r="53" spans="1:15" ht="12.95" customHeight="1">
      <c r="A53" s="742"/>
      <c r="B53" s="753" t="s">
        <v>308</v>
      </c>
      <c r="C53" s="339">
        <f>+N60+N73</f>
        <v>690</v>
      </c>
      <c r="D53" s="720">
        <f>+'[3]2.SZ.TÁBL. BEVÉTELEK'!$E$53</f>
        <v>690</v>
      </c>
      <c r="E53" s="746">
        <v>517</v>
      </c>
      <c r="F53" s="718">
        <f t="shared" si="9"/>
        <v>0.74927536231884062</v>
      </c>
      <c r="G53" s="728"/>
      <c r="J53" s="699" t="s">
        <v>10</v>
      </c>
      <c r="K53" s="358">
        <v>0.4</v>
      </c>
      <c r="L53" s="731">
        <f>+$L$50*K53*0.02</f>
        <v>1422.912</v>
      </c>
      <c r="M53" s="699">
        <v>1423</v>
      </c>
    </row>
    <row r="54" spans="1:15" ht="12.95" customHeight="1">
      <c r="A54" s="742"/>
      <c r="B54" s="753" t="s">
        <v>309</v>
      </c>
      <c r="C54" s="339">
        <f>+M53+N61+N74</f>
        <v>1834</v>
      </c>
      <c r="D54" s="720">
        <f>+'[3]2.SZ.TÁBL. BEVÉTELEK'!$E$54</f>
        <v>1834</v>
      </c>
      <c r="E54" s="746">
        <v>1375</v>
      </c>
      <c r="F54" s="718">
        <f t="shared" si="9"/>
        <v>0.74972737186477645</v>
      </c>
      <c r="G54" s="728"/>
      <c r="K54" s="358">
        <f>SUM(K51:K53)</f>
        <v>1</v>
      </c>
      <c r="L54" s="731">
        <f>SUM(L51:L53)</f>
        <v>3557.2799999999997</v>
      </c>
      <c r="M54" s="699">
        <f>SUM(M51:M53)</f>
        <v>3557</v>
      </c>
    </row>
    <row r="55" spans="1:15" ht="12.95" customHeight="1">
      <c r="A55" s="742"/>
      <c r="B55" s="750" t="s">
        <v>289</v>
      </c>
      <c r="C55" s="339">
        <f>+N62+N75</f>
        <v>512</v>
      </c>
      <c r="D55" s="720">
        <f>+'[3]2.SZ.TÁBL. BEVÉTELEK'!$E$55</f>
        <v>512</v>
      </c>
      <c r="E55" s="746">
        <v>385</v>
      </c>
      <c r="F55" s="718">
        <f t="shared" si="9"/>
        <v>0.751953125</v>
      </c>
      <c r="G55" s="728"/>
      <c r="L55" s="700"/>
    </row>
    <row r="56" spans="1:15" ht="12.95" customHeight="1">
      <c r="A56" s="742"/>
      <c r="B56" s="750"/>
      <c r="C56" s="343"/>
      <c r="D56" s="747"/>
      <c r="E56" s="746"/>
      <c r="F56" s="718"/>
      <c r="G56" s="728"/>
      <c r="J56" s="699" t="s">
        <v>318</v>
      </c>
      <c r="K56" s="699" t="s">
        <v>317</v>
      </c>
      <c r="L56" s="700">
        <v>100867</v>
      </c>
    </row>
    <row r="57" spans="1:15" ht="12.95" customHeight="1">
      <c r="A57" s="742"/>
      <c r="B57" s="351" t="s">
        <v>415</v>
      </c>
      <c r="C57" s="339">
        <f>+C58</f>
        <v>0</v>
      </c>
      <c r="D57" s="585">
        <f>+D58</f>
        <v>0</v>
      </c>
      <c r="E57" s="586">
        <f>+E58</f>
        <v>0</v>
      </c>
      <c r="F57" s="718"/>
      <c r="G57" s="728"/>
      <c r="J57" s="699" t="s">
        <v>319</v>
      </c>
      <c r="K57" s="740">
        <v>2744</v>
      </c>
      <c r="L57" s="357">
        <f t="shared" ref="L57:L62" si="10">+K57/$K$63</f>
        <v>0.21093089399646398</v>
      </c>
      <c r="M57" s="731">
        <f t="shared" ref="M57:M62" si="11">+$L$56*L57*0.02</f>
        <v>425.51932969482669</v>
      </c>
      <c r="N57" s="730">
        <v>425</v>
      </c>
    </row>
    <row r="58" spans="1:15" ht="12.95" customHeight="1">
      <c r="A58" s="742"/>
      <c r="B58" s="352" t="s">
        <v>8</v>
      </c>
      <c r="C58" s="339">
        <v>0</v>
      </c>
      <c r="D58" s="747">
        <f>+'[3]2.SZ.TÁBL. BEVÉTELEK'!$E$58</f>
        <v>0</v>
      </c>
      <c r="E58" s="746">
        <v>0</v>
      </c>
      <c r="F58" s="718"/>
      <c r="G58" s="728"/>
      <c r="J58" s="739" t="s">
        <v>311</v>
      </c>
      <c r="K58" s="740">
        <v>1246</v>
      </c>
      <c r="L58" s="357">
        <f t="shared" si="10"/>
        <v>9.5779844722884158E-2</v>
      </c>
      <c r="M58" s="731">
        <f t="shared" si="11"/>
        <v>193.22051195326313</v>
      </c>
      <c r="N58" s="752">
        <v>193</v>
      </c>
    </row>
    <row r="59" spans="1:15" ht="12.95" customHeight="1">
      <c r="A59" s="742"/>
      <c r="B59" s="750"/>
      <c r="C59" s="343"/>
      <c r="D59" s="747"/>
      <c r="E59" s="746"/>
      <c r="F59" s="718"/>
      <c r="G59" s="728"/>
      <c r="J59" s="739" t="s">
        <v>320</v>
      </c>
      <c r="K59" s="740">
        <v>1075</v>
      </c>
      <c r="L59" s="357">
        <f t="shared" si="10"/>
        <v>8.2635098777769242E-2</v>
      </c>
      <c r="M59" s="731">
        <f t="shared" si="11"/>
        <v>166.703090168345</v>
      </c>
      <c r="N59" s="730">
        <v>167</v>
      </c>
    </row>
    <row r="60" spans="1:15" ht="12.95" customHeight="1">
      <c r="A60" s="742"/>
      <c r="B60" s="751" t="s">
        <v>331</v>
      </c>
      <c r="C60" s="339">
        <f>+SUM(C61:C64)</f>
        <v>220069</v>
      </c>
      <c r="D60" s="585">
        <f>+SUM(D61:D64)</f>
        <v>227405</v>
      </c>
      <c r="E60" s="586">
        <f>+SUM(E61:E65)</f>
        <v>170929</v>
      </c>
      <c r="F60" s="718">
        <f>+E60/D60</f>
        <v>0.75165013961874194</v>
      </c>
      <c r="G60" s="728"/>
      <c r="J60" s="739" t="s">
        <v>321</v>
      </c>
      <c r="K60" s="740">
        <v>3398</v>
      </c>
      <c r="L60" s="357">
        <f t="shared" si="10"/>
        <v>0.26120378199707894</v>
      </c>
      <c r="M60" s="731">
        <f t="shared" si="11"/>
        <v>526.93683757398719</v>
      </c>
      <c r="N60" s="730">
        <v>527</v>
      </c>
    </row>
    <row r="61" spans="1:15" ht="12.95" customHeight="1">
      <c r="A61" s="742"/>
      <c r="B61" s="750" t="s">
        <v>326</v>
      </c>
      <c r="C61" s="339">
        <f>+'[4]2.SZ.TÁBL. BEVÉTELEK'!$D$61</f>
        <v>159487</v>
      </c>
      <c r="D61" s="720">
        <f>+'[3]2.SZ.TÁBL. BEVÉTELEK'!$E$61</f>
        <v>159487</v>
      </c>
      <c r="E61" s="746">
        <f>+'5.SZ.TÁBL. ÓVODAI NORMATÍVA'!N15</f>
        <v>118389</v>
      </c>
      <c r="F61" s="718">
        <f>+E61/D61</f>
        <v>0.74231128555932457</v>
      </c>
      <c r="G61" s="728"/>
      <c r="J61" s="739" t="s">
        <v>322</v>
      </c>
      <c r="K61" s="740">
        <v>2027</v>
      </c>
      <c r="L61" s="357">
        <f t="shared" si="10"/>
        <v>0.1558152048581751</v>
      </c>
      <c r="M61" s="731">
        <f t="shared" si="11"/>
        <v>314.33224536859097</v>
      </c>
      <c r="N61" s="730">
        <v>314</v>
      </c>
    </row>
    <row r="62" spans="1:15" ht="12.95" customHeight="1">
      <c r="A62" s="742"/>
      <c r="B62" s="750" t="s">
        <v>327</v>
      </c>
      <c r="C62" s="339">
        <f>+'[4]2.SZ.TÁBL. BEVÉTELEK'!$D$62</f>
        <v>60582</v>
      </c>
      <c r="D62" s="720">
        <f>+'[3]2.SZ.TÁBL. BEVÉTELEK'!$E$62</f>
        <v>60582</v>
      </c>
      <c r="E62" s="746">
        <f>+'6.SZ.TÁBL. SZOCIÁLIS NORMATÍVA'!E11</f>
        <v>46043</v>
      </c>
      <c r="F62" s="718">
        <f>+E62/D62</f>
        <v>0.76001122445610902</v>
      </c>
      <c r="G62" s="728"/>
      <c r="J62" s="739" t="s">
        <v>289</v>
      </c>
      <c r="K62" s="738">
        <v>2519</v>
      </c>
      <c r="L62" s="357">
        <f t="shared" si="10"/>
        <v>0.19363517564762855</v>
      </c>
      <c r="M62" s="731">
        <f t="shared" si="11"/>
        <v>390.62798524098696</v>
      </c>
      <c r="N62" s="730">
        <v>391</v>
      </c>
    </row>
    <row r="63" spans="1:15" ht="12.95" customHeight="1">
      <c r="A63" s="742"/>
      <c r="B63" s="750" t="s">
        <v>391</v>
      </c>
      <c r="C63" s="339"/>
      <c r="D63" s="720">
        <f>+'[3]2.SZ.TÁBL. BEVÉTELEK'!$E$63</f>
        <v>1615</v>
      </c>
      <c r="E63" s="746">
        <f>+'5.SZ.TÁBL. ÓVODAI NORMATÍVA'!N16+'6.SZ.TÁBL. SZOCIÁLIS NORMATÍVA'!E22</f>
        <v>2359</v>
      </c>
      <c r="F63" s="718">
        <f>+E63/D63</f>
        <v>1.4606811145510836</v>
      </c>
      <c r="G63" s="728"/>
      <c r="J63" s="732"/>
      <c r="K63" s="738">
        <f>SUM(K57:K62)</f>
        <v>13009</v>
      </c>
      <c r="L63" s="358">
        <f>SUM(L57:L62)</f>
        <v>1</v>
      </c>
      <c r="M63" s="731">
        <f>SUM(M57:M62)</f>
        <v>2017.3400000000001</v>
      </c>
      <c r="N63" s="730">
        <f>SUM(N57:N62)</f>
        <v>2017</v>
      </c>
    </row>
    <row r="64" spans="1:15" ht="12.95" customHeight="1">
      <c r="A64" s="742"/>
      <c r="B64" s="750" t="s">
        <v>392</v>
      </c>
      <c r="C64" s="339"/>
      <c r="D64" s="720">
        <f>+'[3]2.SZ.TÁBL. BEVÉTELEK'!$E$64</f>
        <v>5721</v>
      </c>
      <c r="E64" s="746">
        <f>+'6.SZ.TÁBL. SZOCIÁLIS NORMATÍVA'!E31</f>
        <v>3993</v>
      </c>
      <c r="F64" s="718">
        <f>+E64/D64</f>
        <v>0.69795490298898799</v>
      </c>
      <c r="G64" s="728"/>
    </row>
    <row r="65" spans="1:14" ht="12.95" customHeight="1">
      <c r="A65" s="742"/>
      <c r="B65" s="750" t="s">
        <v>419</v>
      </c>
      <c r="C65" s="339"/>
      <c r="D65" s="720"/>
      <c r="E65" s="746">
        <v>145</v>
      </c>
      <c r="F65" s="718"/>
      <c r="G65" s="728"/>
    </row>
    <row r="66" spans="1:14" ht="15" customHeight="1">
      <c r="A66" s="742"/>
      <c r="B66" s="750"/>
      <c r="C66" s="339"/>
      <c r="D66" s="720"/>
      <c r="E66" s="746"/>
      <c r="F66" s="718"/>
      <c r="G66" s="728"/>
    </row>
    <row r="67" spans="1:14" ht="27.75" customHeight="1">
      <c r="A67" s="742"/>
      <c r="B67" s="351" t="s">
        <v>416</v>
      </c>
      <c r="C67" s="339"/>
      <c r="D67" s="720">
        <f>+'[3]2.SZ.TÁBL. BEVÉTELEK'!$E$66</f>
        <v>1827</v>
      </c>
      <c r="E67" s="746">
        <v>1827</v>
      </c>
      <c r="F67" s="718">
        <f>+E67/D67</f>
        <v>1</v>
      </c>
      <c r="G67" s="728"/>
    </row>
    <row r="68" spans="1:14" ht="12.95" customHeight="1">
      <c r="A68" s="742"/>
      <c r="B68" s="750"/>
      <c r="C68" s="343"/>
      <c r="D68" s="747"/>
      <c r="E68" s="746"/>
      <c r="F68" s="718"/>
      <c r="G68" s="728"/>
      <c r="J68" s="699" t="s">
        <v>323</v>
      </c>
      <c r="K68" s="699" t="s">
        <v>317</v>
      </c>
      <c r="L68" s="699">
        <v>51779</v>
      </c>
    </row>
    <row r="69" spans="1:14" ht="12.95" customHeight="1">
      <c r="A69" s="742"/>
      <c r="B69" s="749" t="s">
        <v>328</v>
      </c>
      <c r="C69" s="339">
        <f>+C6+C15+C20+C29+C39+C48+C57+C60</f>
        <v>291961</v>
      </c>
      <c r="D69" s="585">
        <f>+D6+D15+D20+D29+D39+D48+D57+D60+D67</f>
        <v>301124</v>
      </c>
      <c r="E69" s="586">
        <f>+E6+E15+E20+E29+E39+E48+E57+E60+E67</f>
        <v>221297</v>
      </c>
      <c r="F69" s="718">
        <f>+E69/D69</f>
        <v>0.73490322923446816</v>
      </c>
      <c r="G69" s="748"/>
      <c r="J69" s="699" t="s">
        <v>4</v>
      </c>
      <c r="K69" s="740">
        <v>2744</v>
      </c>
      <c r="L69" s="357">
        <f t="shared" ref="L69:L75" si="12">+K69/$K$76</f>
        <v>0.12732587814950583</v>
      </c>
      <c r="M69" s="731">
        <f t="shared" ref="M69:M75" si="13">+$L$68*L69*0.02</f>
        <v>131.85613289406524</v>
      </c>
      <c r="N69" s="699">
        <v>132</v>
      </c>
    </row>
    <row r="70" spans="1:14" ht="12.95" customHeight="1">
      <c r="A70" s="742"/>
      <c r="B70" s="741"/>
      <c r="C70" s="343"/>
      <c r="D70" s="747"/>
      <c r="E70" s="746"/>
      <c r="F70" s="718"/>
      <c r="G70" s="700"/>
      <c r="H70" s="745"/>
      <c r="I70" s="744"/>
      <c r="J70" s="699" t="s">
        <v>5</v>
      </c>
      <c r="K70" s="740">
        <v>8542</v>
      </c>
      <c r="L70" s="357">
        <f t="shared" si="12"/>
        <v>0.39636211776715696</v>
      </c>
      <c r="M70" s="731">
        <f t="shared" si="13"/>
        <v>410.46468191731242</v>
      </c>
      <c r="N70" s="730">
        <v>411</v>
      </c>
    </row>
    <row r="71" spans="1:14" ht="12.95" customHeight="1">
      <c r="A71" s="714" t="s">
        <v>142</v>
      </c>
      <c r="B71" s="711" t="s">
        <v>104</v>
      </c>
      <c r="C71" s="345">
        <f>+C4+C69</f>
        <v>321181</v>
      </c>
      <c r="D71" s="587">
        <f>+D4+D69</f>
        <v>330344</v>
      </c>
      <c r="E71" s="588">
        <f>+E4+E69</f>
        <v>243421</v>
      </c>
      <c r="F71" s="713">
        <f>+E71/D71</f>
        <v>0.73687126147288884</v>
      </c>
      <c r="G71" s="700"/>
      <c r="H71" s="729"/>
      <c r="J71" s="699" t="s">
        <v>6</v>
      </c>
      <c r="K71" s="740">
        <v>1246</v>
      </c>
      <c r="L71" s="357">
        <f t="shared" si="12"/>
        <v>5.7816342629112338E-2</v>
      </c>
      <c r="M71" s="731">
        <f t="shared" si="13"/>
        <v>59.873448099856162</v>
      </c>
      <c r="N71" s="730">
        <v>60</v>
      </c>
    </row>
    <row r="72" spans="1:14" ht="12.95" customHeight="1">
      <c r="A72" s="737" t="s">
        <v>143</v>
      </c>
      <c r="B72" s="736" t="s">
        <v>138</v>
      </c>
      <c r="C72" s="336"/>
      <c r="D72" s="735"/>
      <c r="E72" s="734"/>
      <c r="F72" s="733"/>
      <c r="G72" s="700"/>
      <c r="H72" s="729"/>
      <c r="I72" s="743"/>
      <c r="J72" s="699" t="s">
        <v>7</v>
      </c>
      <c r="K72" s="740">
        <v>1075</v>
      </c>
      <c r="L72" s="357">
        <f t="shared" si="12"/>
        <v>4.9881676024314418E-2</v>
      </c>
      <c r="M72" s="731">
        <f t="shared" si="13"/>
        <v>51.656466057259522</v>
      </c>
      <c r="N72" s="730">
        <v>52</v>
      </c>
    </row>
    <row r="73" spans="1:14" ht="12.95" customHeight="1">
      <c r="A73" s="727" t="s">
        <v>144</v>
      </c>
      <c r="B73" s="726" t="s">
        <v>105</v>
      </c>
      <c r="C73" s="337">
        <f>+C74</f>
        <v>2000</v>
      </c>
      <c r="D73" s="155">
        <f>+D74</f>
        <v>2000</v>
      </c>
      <c r="E73" s="450">
        <f>+E74</f>
        <v>2000</v>
      </c>
      <c r="F73" s="723">
        <f>+E73/D73</f>
        <v>1</v>
      </c>
      <c r="G73" s="707"/>
      <c r="H73" s="729"/>
      <c r="I73" s="743"/>
      <c r="J73" s="699" t="s">
        <v>9</v>
      </c>
      <c r="K73" s="740">
        <v>3398</v>
      </c>
      <c r="L73" s="357">
        <f t="shared" si="12"/>
        <v>0.15767249779592593</v>
      </c>
      <c r="M73" s="731">
        <f t="shared" si="13"/>
        <v>163.282485267505</v>
      </c>
      <c r="N73" s="730">
        <v>163</v>
      </c>
    </row>
    <row r="74" spans="1:14" ht="12.95" customHeight="1">
      <c r="A74" s="742"/>
      <c r="B74" s="741" t="s">
        <v>103</v>
      </c>
      <c r="C74" s="339">
        <v>2000</v>
      </c>
      <c r="D74" s="720">
        <f>+'[3]2.SZ.TÁBL. BEVÉTELEK'!$E$74</f>
        <v>2000</v>
      </c>
      <c r="E74" s="719">
        <v>2000</v>
      </c>
      <c r="F74" s="718">
        <f>+E74/D74</f>
        <v>1</v>
      </c>
      <c r="G74" s="700"/>
      <c r="H74" s="729"/>
      <c r="J74" s="699" t="s">
        <v>10</v>
      </c>
      <c r="K74" s="740">
        <v>2027</v>
      </c>
      <c r="L74" s="357">
        <f t="shared" si="12"/>
        <v>9.4055960280265416E-2</v>
      </c>
      <c r="M74" s="731">
        <f t="shared" si="13"/>
        <v>97.402471347037263</v>
      </c>
      <c r="N74" s="730">
        <v>97</v>
      </c>
    </row>
    <row r="75" spans="1:14" ht="12.95" customHeight="1">
      <c r="A75" s="714" t="s">
        <v>145</v>
      </c>
      <c r="B75" s="711" t="s">
        <v>106</v>
      </c>
      <c r="C75" s="346">
        <f>+C72+C73</f>
        <v>2000</v>
      </c>
      <c r="D75" s="348">
        <f>+D72+D73</f>
        <v>2000</v>
      </c>
      <c r="E75" s="454">
        <f>+E72+E73</f>
        <v>2000</v>
      </c>
      <c r="F75" s="713">
        <f>+E75/D75</f>
        <v>1</v>
      </c>
      <c r="G75" s="700"/>
      <c r="H75" s="729"/>
      <c r="J75" s="739" t="s">
        <v>289</v>
      </c>
      <c r="K75" s="738">
        <v>2519</v>
      </c>
      <c r="L75" s="357">
        <f t="shared" si="12"/>
        <v>0.11688552735371908</v>
      </c>
      <c r="M75" s="731">
        <f t="shared" si="13"/>
        <v>121.04431441696441</v>
      </c>
      <c r="N75" s="730">
        <v>121</v>
      </c>
    </row>
    <row r="76" spans="1:14" ht="12.95" customHeight="1">
      <c r="A76" s="737" t="s">
        <v>146</v>
      </c>
      <c r="B76" s="736" t="s">
        <v>107</v>
      </c>
      <c r="C76" s="336"/>
      <c r="D76" s="735"/>
      <c r="E76" s="734"/>
      <c r="F76" s="733"/>
      <c r="G76" s="700"/>
      <c r="H76" s="729"/>
      <c r="I76" s="732"/>
      <c r="K76" s="699">
        <f>SUM(K69:K75)</f>
        <v>21551</v>
      </c>
      <c r="L76" s="357">
        <f>SUM(L69:L75)</f>
        <v>1</v>
      </c>
      <c r="M76" s="731">
        <f>SUM(M69:M75)</f>
        <v>1035.58</v>
      </c>
      <c r="N76" s="730">
        <f>SUM(N69:N75)</f>
        <v>1036</v>
      </c>
    </row>
    <row r="77" spans="1:14" ht="12.95" customHeight="1">
      <c r="A77" s="727" t="s">
        <v>147</v>
      </c>
      <c r="B77" s="726" t="s">
        <v>108</v>
      </c>
      <c r="C77" s="337">
        <f>+'3.SZ.TÁBL. SEGÍTŐ SZOLGÁLAT'!AA13</f>
        <v>1925</v>
      </c>
      <c r="D77" s="155">
        <f>+'[3]2.SZ.TÁBL. BEVÉTELEK'!$E$77</f>
        <v>2180</v>
      </c>
      <c r="E77" s="450">
        <f>+'3.SZ.TÁBL. SEGÍTŐ SZOLGÁLAT'!AC13</f>
        <v>1887</v>
      </c>
      <c r="F77" s="723">
        <f>+E77/D77</f>
        <v>0.86559633027522931</v>
      </c>
      <c r="G77" s="700"/>
      <c r="H77" s="729"/>
    </row>
    <row r="78" spans="1:14" ht="12.95" customHeight="1">
      <c r="A78" s="727" t="s">
        <v>148</v>
      </c>
      <c r="B78" s="726" t="s">
        <v>109</v>
      </c>
      <c r="C78" s="337"/>
      <c r="D78" s="155">
        <f>+'[3]2.SZ.TÁBL. BEVÉTELEK'!$E$78</f>
        <v>53</v>
      </c>
      <c r="E78" s="450">
        <f>+'3.SZ.TÁBL. SEGÍTŐ SZOLGÁLAT'!AC14</f>
        <v>26</v>
      </c>
      <c r="F78" s="723">
        <f>+E78/D78</f>
        <v>0.49056603773584906</v>
      </c>
      <c r="G78" s="382"/>
      <c r="H78" s="729"/>
    </row>
    <row r="79" spans="1:14" ht="12.95" customHeight="1">
      <c r="A79" s="727" t="s">
        <v>149</v>
      </c>
      <c r="B79" s="726" t="s">
        <v>110</v>
      </c>
      <c r="C79" s="337"/>
      <c r="D79" s="155"/>
      <c r="E79" s="450"/>
      <c r="F79" s="723"/>
      <c r="G79" s="728"/>
    </row>
    <row r="80" spans="1:14" ht="12.95" customHeight="1">
      <c r="A80" s="727" t="s">
        <v>150</v>
      </c>
      <c r="B80" s="726" t="s">
        <v>111</v>
      </c>
      <c r="C80" s="337">
        <f>+'3.SZ.TÁBL. SEGÍTŐ SZOLGÁLAT'!AA16+'4.SZ.TÁBL. ÓVODA'!R16</f>
        <v>7095</v>
      </c>
      <c r="D80" s="155">
        <f>+'[3]2.SZ.TÁBL. BEVÉTELEK'!$E$80</f>
        <v>7095</v>
      </c>
      <c r="E80" s="450">
        <f>+'3.SZ.TÁBL. SEGÍTŐ SZOLGÁLAT'!AC16+'4.SZ.TÁBL. ÓVODA'!T16</f>
        <v>6362</v>
      </c>
      <c r="F80" s="723">
        <f>+E80/D80</f>
        <v>0.89668780831571526</v>
      </c>
      <c r="G80" s="700"/>
    </row>
    <row r="81" spans="1:8" ht="12.95" customHeight="1">
      <c r="A81" s="727" t="s">
        <v>151</v>
      </c>
      <c r="B81" s="726" t="s">
        <v>112</v>
      </c>
      <c r="C81" s="338"/>
      <c r="D81" s="156"/>
      <c r="E81" s="453"/>
      <c r="F81" s="723"/>
      <c r="G81" s="700"/>
    </row>
    <row r="82" spans="1:8" ht="12.95" customHeight="1">
      <c r="A82" s="727" t="s">
        <v>152</v>
      </c>
      <c r="B82" s="726" t="s">
        <v>113</v>
      </c>
      <c r="C82" s="337"/>
      <c r="D82" s="725"/>
      <c r="E82" s="724"/>
      <c r="F82" s="723"/>
      <c r="G82" s="700"/>
    </row>
    <row r="83" spans="1:8" ht="12.95" customHeight="1">
      <c r="A83" s="727" t="s">
        <v>153</v>
      </c>
      <c r="B83" s="726" t="s">
        <v>114</v>
      </c>
      <c r="C83" s="337"/>
      <c r="D83" s="725"/>
      <c r="E83" s="724"/>
      <c r="F83" s="723"/>
      <c r="G83" s="707"/>
    </row>
    <row r="84" spans="1:8" ht="12.95" customHeight="1">
      <c r="A84" s="722" t="s">
        <v>154</v>
      </c>
      <c r="B84" s="721" t="s">
        <v>115</v>
      </c>
      <c r="C84" s="339"/>
      <c r="D84" s="720"/>
      <c r="E84" s="719"/>
      <c r="F84" s="718"/>
      <c r="G84" s="707"/>
      <c r="H84" s="699"/>
    </row>
    <row r="85" spans="1:8" ht="12.95" customHeight="1">
      <c r="A85" s="714" t="s">
        <v>155</v>
      </c>
      <c r="B85" s="711" t="s">
        <v>116</v>
      </c>
      <c r="C85" s="346">
        <f>SUM(C76:C84)</f>
        <v>9020</v>
      </c>
      <c r="D85" s="348">
        <f>SUM(D76:D84)</f>
        <v>9328</v>
      </c>
      <c r="E85" s="454">
        <f>SUM(E76:E84)</f>
        <v>8275</v>
      </c>
      <c r="F85" s="713">
        <f>+E85/D85</f>
        <v>0.88711406518010294</v>
      </c>
      <c r="G85" s="700"/>
      <c r="H85" s="699"/>
    </row>
    <row r="86" spans="1:8" ht="12.95" customHeight="1">
      <c r="A86" s="714" t="s">
        <v>156</v>
      </c>
      <c r="B86" s="711" t="s">
        <v>117</v>
      </c>
      <c r="C86" s="346"/>
      <c r="D86" s="348"/>
      <c r="E86" s="454"/>
      <c r="F86" s="708"/>
      <c r="G86" s="707"/>
      <c r="H86" s="699"/>
    </row>
    <row r="87" spans="1:8" ht="12.95" customHeight="1">
      <c r="A87" s="717" t="s">
        <v>157</v>
      </c>
      <c r="B87" s="716" t="s">
        <v>118</v>
      </c>
      <c r="C87" s="347"/>
      <c r="D87" s="589"/>
      <c r="E87" s="590"/>
      <c r="F87" s="715"/>
      <c r="G87" s="700"/>
      <c r="H87" s="699"/>
    </row>
    <row r="88" spans="1:8" ht="12.95" customHeight="1">
      <c r="A88" s="714" t="s">
        <v>158</v>
      </c>
      <c r="B88" s="711" t="s">
        <v>279</v>
      </c>
      <c r="C88" s="346">
        <f>+C87</f>
        <v>0</v>
      </c>
      <c r="D88" s="348">
        <f>+D87</f>
        <v>0</v>
      </c>
      <c r="E88" s="454">
        <f>+E87</f>
        <v>0</v>
      </c>
      <c r="F88" s="708"/>
      <c r="G88" s="383"/>
      <c r="H88" s="699"/>
    </row>
    <row r="89" spans="1:8" ht="12.95" customHeight="1">
      <c r="A89" s="717" t="s">
        <v>159</v>
      </c>
      <c r="B89" s="716" t="s">
        <v>119</v>
      </c>
      <c r="C89" s="347"/>
      <c r="D89" s="589"/>
      <c r="E89" s="590"/>
      <c r="F89" s="715"/>
      <c r="G89" s="384"/>
      <c r="H89" s="699"/>
    </row>
    <row r="90" spans="1:8" ht="12.95" customHeight="1">
      <c r="A90" s="714" t="s">
        <v>160</v>
      </c>
      <c r="B90" s="711" t="s">
        <v>280</v>
      </c>
      <c r="C90" s="346">
        <f>+C89</f>
        <v>0</v>
      </c>
      <c r="D90" s="348">
        <f>+D89</f>
        <v>0</v>
      </c>
      <c r="E90" s="454">
        <f>+E89</f>
        <v>0</v>
      </c>
      <c r="F90" s="708"/>
      <c r="G90" s="707"/>
      <c r="H90" s="699"/>
    </row>
    <row r="91" spans="1:8" ht="12.95" customHeight="1">
      <c r="A91" s="714" t="s">
        <v>161</v>
      </c>
      <c r="B91" s="711" t="s">
        <v>120</v>
      </c>
      <c r="C91" s="346">
        <f>+C71+C75+C85+C86+C88+C90</f>
        <v>332201</v>
      </c>
      <c r="D91" s="348">
        <f>+D71+D75+D85+D86+D88+D90</f>
        <v>341672</v>
      </c>
      <c r="E91" s="454">
        <f>+E71+E75+E85+E86+E88+E90</f>
        <v>253696</v>
      </c>
      <c r="F91" s="713">
        <f>+E91/D91</f>
        <v>0.74251328759746194</v>
      </c>
      <c r="G91" s="707"/>
      <c r="H91" s="699"/>
    </row>
    <row r="92" spans="1:8" ht="12.95" customHeight="1">
      <c r="A92" s="712" t="s">
        <v>162</v>
      </c>
      <c r="B92" s="711" t="s">
        <v>121</v>
      </c>
      <c r="C92" s="346"/>
      <c r="D92" s="710">
        <f>+'[3]2.SZ.TÁBL. BEVÉTELEK'!$E$92</f>
        <v>22734</v>
      </c>
      <c r="E92" s="709">
        <f>+'3.SZ.TÁBL. SEGÍTŐ SZOLGÁLAT'!AC28+'4.SZ.TÁBL. ÓVODA'!T28+'1.1.SZ.TÁBL. BEV - KIAD'!Q28</f>
        <v>22734</v>
      </c>
      <c r="F92" s="713">
        <f>+E92/D92</f>
        <v>1</v>
      </c>
      <c r="G92" s="707"/>
      <c r="H92" s="699"/>
    </row>
    <row r="93" spans="1:8" ht="12.95" customHeight="1">
      <c r="A93" s="712" t="s">
        <v>277</v>
      </c>
      <c r="B93" s="711" t="s">
        <v>278</v>
      </c>
      <c r="C93" s="346"/>
      <c r="D93" s="710"/>
      <c r="E93" s="709"/>
      <c r="F93" s="708"/>
      <c r="G93" s="707"/>
      <c r="H93" s="699"/>
    </row>
    <row r="94" spans="1:8" ht="12.95" customHeight="1" thickBot="1">
      <c r="A94" s="706" t="s">
        <v>163</v>
      </c>
      <c r="B94" s="705" t="s">
        <v>122</v>
      </c>
      <c r="C94" s="349">
        <f>+SUM(C92:C93)</f>
        <v>0</v>
      </c>
      <c r="D94" s="591">
        <f>+SUM(D92:D93)</f>
        <v>22734</v>
      </c>
      <c r="E94" s="592">
        <f>+SUM(E92:E93)</f>
        <v>22734</v>
      </c>
      <c r="F94" s="704">
        <f>+E94/D94</f>
        <v>1</v>
      </c>
      <c r="H94" s="699"/>
    </row>
    <row r="95" spans="1:8" ht="12.95" customHeight="1" thickBot="1">
      <c r="A95" s="790" t="s">
        <v>0</v>
      </c>
      <c r="B95" s="791"/>
      <c r="C95" s="350">
        <f>+C91+C94</f>
        <v>332201</v>
      </c>
      <c r="D95" s="593">
        <f>+D91+D94</f>
        <v>364406</v>
      </c>
      <c r="E95" s="594">
        <f>+E91+E94</f>
        <v>276430</v>
      </c>
      <c r="F95" s="703">
        <f>+E95/D95</f>
        <v>0.75857697183910255</v>
      </c>
      <c r="H95" s="699"/>
    </row>
  </sheetData>
  <mergeCells count="9">
    <mergeCell ref="A95:B95"/>
    <mergeCell ref="D1:D2"/>
    <mergeCell ref="C1:C2"/>
    <mergeCell ref="K5:K6"/>
    <mergeCell ref="K28:K29"/>
    <mergeCell ref="F1:F2"/>
    <mergeCell ref="E1:E2"/>
    <mergeCell ref="A1:A2"/>
    <mergeCell ref="B1:B2"/>
  </mergeCells>
  <printOptions horizontalCentered="1"/>
  <pageMargins left="0.15748031496062992" right="0.15748031496062992" top="1.5748031496062993" bottom="0.51181102362204722" header="0.35433070866141736" footer="0.15748031496062992"/>
  <pageSetup paperSize="8" scale="82" orientation="portrait" r:id="rId1"/>
  <headerFooter alignWithMargins="0">
    <oddHeader>&amp;L&amp;"Times New Roman,Félkövér"&amp;13Szent László Völgye TKT&amp;C&amp;"Times New Roman,Félkövér"&amp;14
&amp;16 2016. ÉVI I-III. KÖLTSÉGVETÉSI BESZÁMOLÓ&amp;14
&amp;R2. sz. táblázat
BEVÉTELEK
Adatok: eFt</oddHeader>
    <oddFooter>&amp;L&amp;F&amp;R&amp;P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1"/>
  </sheetPr>
  <dimension ref="A1:AF162"/>
  <sheetViews>
    <sheetView zoomScaleSheetLayoutView="50" workbookViewId="0">
      <pane xSplit="2" ySplit="2" topLeftCell="Z24" activePane="bottomRight" state="frozen"/>
      <selection pane="topRight" activeCell="C1" sqref="C1"/>
      <selection pane="bottomLeft" activeCell="A3" sqref="A3"/>
      <selection pane="bottomRight" activeCell="AC66" sqref="AC66"/>
    </sheetView>
  </sheetViews>
  <sheetFormatPr defaultColWidth="8.85546875" defaultRowHeight="15" customHeight="1"/>
  <cols>
    <col min="1" max="1" width="8.85546875" style="5"/>
    <col min="2" max="2" width="56" style="51" customWidth="1"/>
    <col min="3" max="13" width="10.42578125" style="52" customWidth="1"/>
    <col min="14" max="14" width="10.42578125" style="53" customWidth="1"/>
    <col min="15" max="19" width="10.42578125" style="52" customWidth="1"/>
    <col min="20" max="20" width="10.42578125" style="53" customWidth="1"/>
    <col min="21" max="22" width="10.42578125" style="52" customWidth="1"/>
    <col min="23" max="23" width="10.42578125" style="53" customWidth="1"/>
    <col min="24" max="25" width="10.42578125" style="52" customWidth="1"/>
    <col min="26" max="26" width="10.42578125" style="53" customWidth="1"/>
    <col min="27" max="29" width="10.42578125" style="52" customWidth="1"/>
    <col min="30" max="31" width="11.5703125" style="5" bestFit="1" customWidth="1"/>
    <col min="32" max="16384" width="8.85546875" style="5"/>
  </cols>
  <sheetData>
    <row r="1" spans="1:29" s="6" customFormat="1" ht="30" customHeight="1">
      <c r="A1" s="801" t="s">
        <v>139</v>
      </c>
      <c r="B1" s="818" t="s">
        <v>164</v>
      </c>
      <c r="C1" s="816" t="s">
        <v>11</v>
      </c>
      <c r="D1" s="807"/>
      <c r="E1" s="808"/>
      <c r="F1" s="820" t="s">
        <v>372</v>
      </c>
      <c r="G1" s="821"/>
      <c r="H1" s="822"/>
      <c r="I1" s="806" t="s">
        <v>12</v>
      </c>
      <c r="J1" s="807"/>
      <c r="K1" s="808"/>
      <c r="L1" s="816" t="s">
        <v>373</v>
      </c>
      <c r="M1" s="807"/>
      <c r="N1" s="817"/>
      <c r="O1" s="806" t="s">
        <v>13</v>
      </c>
      <c r="P1" s="807"/>
      <c r="Q1" s="808"/>
      <c r="R1" s="811" t="s">
        <v>18</v>
      </c>
      <c r="S1" s="812"/>
      <c r="T1" s="813"/>
      <c r="U1" s="811" t="s">
        <v>57</v>
      </c>
      <c r="V1" s="812"/>
      <c r="W1" s="813"/>
      <c r="X1" s="814" t="s">
        <v>374</v>
      </c>
      <c r="Y1" s="812"/>
      <c r="Z1" s="815"/>
      <c r="AA1" s="809" t="s">
        <v>14</v>
      </c>
      <c r="AB1" s="807"/>
      <c r="AC1" s="810"/>
    </row>
    <row r="2" spans="1:29" s="8" customFormat="1" ht="29.25" customHeight="1">
      <c r="A2" s="802"/>
      <c r="B2" s="819"/>
      <c r="C2" s="212" t="s">
        <v>77</v>
      </c>
      <c r="D2" s="213" t="s">
        <v>78</v>
      </c>
      <c r="E2" s="214" t="s">
        <v>99</v>
      </c>
      <c r="F2" s="215" t="s">
        <v>77</v>
      </c>
      <c r="G2" s="213" t="s">
        <v>78</v>
      </c>
      <c r="H2" s="216" t="s">
        <v>99</v>
      </c>
      <c r="I2" s="212" t="s">
        <v>77</v>
      </c>
      <c r="J2" s="213" t="s">
        <v>78</v>
      </c>
      <c r="K2" s="214" t="s">
        <v>99</v>
      </c>
      <c r="L2" s="215" t="s">
        <v>77</v>
      </c>
      <c r="M2" s="213" t="s">
        <v>78</v>
      </c>
      <c r="N2" s="216" t="s">
        <v>99</v>
      </c>
      <c r="O2" s="212" t="s">
        <v>77</v>
      </c>
      <c r="P2" s="213" t="s">
        <v>78</v>
      </c>
      <c r="Q2" s="214" t="s">
        <v>99</v>
      </c>
      <c r="R2" s="215" t="s">
        <v>77</v>
      </c>
      <c r="S2" s="213" t="s">
        <v>78</v>
      </c>
      <c r="T2" s="216" t="s">
        <v>99</v>
      </c>
      <c r="U2" s="215" t="s">
        <v>77</v>
      </c>
      <c r="V2" s="213" t="s">
        <v>78</v>
      </c>
      <c r="W2" s="216" t="s">
        <v>99</v>
      </c>
      <c r="X2" s="212" t="s">
        <v>77</v>
      </c>
      <c r="Y2" s="213" t="s">
        <v>78</v>
      </c>
      <c r="Z2" s="214" t="s">
        <v>99</v>
      </c>
      <c r="AA2" s="217" t="s">
        <v>77</v>
      </c>
      <c r="AB2" s="213" t="s">
        <v>78</v>
      </c>
      <c r="AC2" s="218" t="s">
        <v>99</v>
      </c>
    </row>
    <row r="3" spans="1:29" ht="13.5" customHeight="1">
      <c r="A3" s="168" t="s">
        <v>140</v>
      </c>
      <c r="B3" s="204" t="s">
        <v>100</v>
      </c>
      <c r="C3" s="205"/>
      <c r="D3" s="206"/>
      <c r="E3" s="207"/>
      <c r="F3" s="208"/>
      <c r="G3" s="206"/>
      <c r="H3" s="209"/>
      <c r="I3" s="205"/>
      <c r="J3" s="206"/>
      <c r="K3" s="207"/>
      <c r="L3" s="208"/>
      <c r="M3" s="206"/>
      <c r="N3" s="209"/>
      <c r="O3" s="205"/>
      <c r="P3" s="206"/>
      <c r="Q3" s="207"/>
      <c r="R3" s="208"/>
      <c r="S3" s="206"/>
      <c r="T3" s="209"/>
      <c r="U3" s="208"/>
      <c r="V3" s="206"/>
      <c r="W3" s="209"/>
      <c r="X3" s="205"/>
      <c r="Y3" s="206"/>
      <c r="Z3" s="207"/>
      <c r="AA3" s="210"/>
      <c r="AB3" s="206"/>
      <c r="AC3" s="211"/>
    </row>
    <row r="4" spans="1:29" ht="13.5" customHeight="1">
      <c r="A4" s="160" t="s">
        <v>141</v>
      </c>
      <c r="B4" s="161" t="s">
        <v>101</v>
      </c>
      <c r="C4" s="197"/>
      <c r="D4" s="195"/>
      <c r="E4" s="200"/>
      <c r="F4" s="201"/>
      <c r="G4" s="195"/>
      <c r="H4" s="202"/>
      <c r="I4" s="197"/>
      <c r="J4" s="195"/>
      <c r="K4" s="200"/>
      <c r="L4" s="201"/>
      <c r="M4" s="195"/>
      <c r="N4" s="202"/>
      <c r="O4" s="197"/>
      <c r="P4" s="195"/>
      <c r="Q4" s="200"/>
      <c r="R4" s="201"/>
      <c r="S4" s="195"/>
      <c r="T4" s="202"/>
      <c r="U4" s="201"/>
      <c r="V4" s="195"/>
      <c r="W4" s="202"/>
      <c r="X4" s="197"/>
      <c r="Y4" s="195"/>
      <c r="Z4" s="200"/>
      <c r="AA4" s="203"/>
      <c r="AB4" s="195"/>
      <c r="AC4" s="196"/>
    </row>
    <row r="5" spans="1:29" ht="13.5" customHeight="1">
      <c r="A5" s="162"/>
      <c r="B5" s="389" t="s">
        <v>102</v>
      </c>
      <c r="C5" s="197"/>
      <c r="D5" s="195"/>
      <c r="E5" s="200"/>
      <c r="F5" s="201"/>
      <c r="G5" s="195"/>
      <c r="H5" s="202"/>
      <c r="I5" s="197"/>
      <c r="J5" s="195"/>
      <c r="K5" s="200"/>
      <c r="L5" s="201"/>
      <c r="M5" s="195"/>
      <c r="N5" s="202"/>
      <c r="O5" s="197"/>
      <c r="P5" s="195"/>
      <c r="Q5" s="200"/>
      <c r="R5" s="201"/>
      <c r="S5" s="195"/>
      <c r="T5" s="202"/>
      <c r="U5" s="201"/>
      <c r="V5" s="195"/>
      <c r="W5" s="202"/>
      <c r="X5" s="197"/>
      <c r="Y5" s="195"/>
      <c r="Z5" s="200"/>
      <c r="AA5" s="203"/>
      <c r="AB5" s="195"/>
      <c r="AC5" s="196"/>
    </row>
    <row r="6" spans="1:29" ht="13.5" customHeight="1">
      <c r="A6" s="167"/>
      <c r="B6" s="390" t="s">
        <v>103</v>
      </c>
      <c r="C6" s="219"/>
      <c r="D6" s="220"/>
      <c r="E6" s="221"/>
      <c r="F6" s="222"/>
      <c r="G6" s="220"/>
      <c r="H6" s="223"/>
      <c r="I6" s="219"/>
      <c r="J6" s="220"/>
      <c r="K6" s="221"/>
      <c r="L6" s="222"/>
      <c r="M6" s="220"/>
      <c r="N6" s="223"/>
      <c r="O6" s="219"/>
      <c r="P6" s="220"/>
      <c r="Q6" s="221"/>
      <c r="R6" s="222"/>
      <c r="S6" s="220"/>
      <c r="T6" s="223"/>
      <c r="U6" s="222"/>
      <c r="V6" s="220"/>
      <c r="W6" s="223"/>
      <c r="X6" s="219"/>
      <c r="Y6" s="220"/>
      <c r="Z6" s="221"/>
      <c r="AA6" s="224"/>
      <c r="AB6" s="220"/>
      <c r="AC6" s="225"/>
    </row>
    <row r="7" spans="1:29" s="322" customFormat="1" ht="13.5" customHeight="1">
      <c r="A7" s="151" t="s">
        <v>142</v>
      </c>
      <c r="B7" s="226" t="s">
        <v>104</v>
      </c>
      <c r="C7" s="295">
        <f>SUM(C3:C4)</f>
        <v>0</v>
      </c>
      <c r="D7" s="293">
        <f>SUM(D3:D4)</f>
        <v>0</v>
      </c>
      <c r="E7" s="296">
        <f>SUM(E3:E4)</f>
        <v>0</v>
      </c>
      <c r="F7" s="320">
        <f>SUM(F3:F4)</f>
        <v>0</v>
      </c>
      <c r="G7" s="293">
        <f>SUM(G3:G4)</f>
        <v>0</v>
      </c>
      <c r="H7" s="321">
        <f t="shared" ref="H7" si="0">SUM(H3:H4)</f>
        <v>0</v>
      </c>
      <c r="I7" s="295">
        <f>SUM(I3:I4)</f>
        <v>0</v>
      </c>
      <c r="J7" s="293">
        <f>SUM(J3:J4)</f>
        <v>0</v>
      </c>
      <c r="K7" s="296">
        <f t="shared" ref="K7" si="1">SUM(K3:K4)</f>
        <v>0</v>
      </c>
      <c r="L7" s="320">
        <f>SUM(L3:L4)</f>
        <v>0</v>
      </c>
      <c r="M7" s="293">
        <f>SUM(M3:M4)</f>
        <v>0</v>
      </c>
      <c r="N7" s="321">
        <f t="shared" ref="N7" si="2">SUM(N3:N4)</f>
        <v>0</v>
      </c>
      <c r="O7" s="295">
        <f>SUM(O3:O4)</f>
        <v>0</v>
      </c>
      <c r="P7" s="293">
        <f>SUM(P3:P4)</f>
        <v>0</v>
      </c>
      <c r="Q7" s="296">
        <f t="shared" ref="Q7" si="3">SUM(Q3:Q4)</f>
        <v>0</v>
      </c>
      <c r="R7" s="320">
        <f>SUM(R3:R4)</f>
        <v>0</v>
      </c>
      <c r="S7" s="293">
        <f>SUM(S3:S4)</f>
        <v>0</v>
      </c>
      <c r="T7" s="321">
        <f t="shared" ref="T7" si="4">SUM(T3:T4)</f>
        <v>0</v>
      </c>
      <c r="U7" s="320">
        <f>SUM(U3:U4)</f>
        <v>0</v>
      </c>
      <c r="V7" s="293">
        <f>SUM(V3:V4)</f>
        <v>0</v>
      </c>
      <c r="W7" s="321">
        <f t="shared" ref="W7" si="5">SUM(W3:W4)</f>
        <v>0</v>
      </c>
      <c r="X7" s="295">
        <f>SUM(X3:X4)</f>
        <v>0</v>
      </c>
      <c r="Y7" s="293">
        <f>SUM(Y3:Y4)</f>
        <v>0</v>
      </c>
      <c r="Z7" s="296">
        <f t="shared" ref="Z7" si="6">SUM(Z3:Z4)</f>
        <v>0</v>
      </c>
      <c r="AA7" s="288">
        <f>SUM(AA3:AA4)</f>
        <v>0</v>
      </c>
      <c r="AB7" s="293">
        <f t="shared" ref="AB7:AC7" si="7">SUM(AB3:AB4)</f>
        <v>0</v>
      </c>
      <c r="AC7" s="294">
        <f t="shared" si="7"/>
        <v>0</v>
      </c>
    </row>
    <row r="8" spans="1:29" ht="13.5" customHeight="1">
      <c r="A8" s="168" t="s">
        <v>143</v>
      </c>
      <c r="B8" s="204" t="s">
        <v>138</v>
      </c>
      <c r="C8" s="205"/>
      <c r="D8" s="206"/>
      <c r="E8" s="207"/>
      <c r="F8" s="208"/>
      <c r="G8" s="206"/>
      <c r="H8" s="209"/>
      <c r="I8" s="205"/>
      <c r="J8" s="206"/>
      <c r="K8" s="207"/>
      <c r="L8" s="208"/>
      <c r="M8" s="206"/>
      <c r="N8" s="209"/>
      <c r="O8" s="205"/>
      <c r="P8" s="206"/>
      <c r="Q8" s="207"/>
      <c r="R8" s="208"/>
      <c r="S8" s="206"/>
      <c r="T8" s="209"/>
      <c r="U8" s="208"/>
      <c r="V8" s="206"/>
      <c r="W8" s="209"/>
      <c r="X8" s="205"/>
      <c r="Y8" s="206"/>
      <c r="Z8" s="207"/>
      <c r="AA8" s="210"/>
      <c r="AB8" s="206"/>
      <c r="AC8" s="211"/>
    </row>
    <row r="9" spans="1:29" ht="13.5" customHeight="1">
      <c r="A9" s="160" t="s">
        <v>144</v>
      </c>
      <c r="B9" s="161" t="s">
        <v>105</v>
      </c>
      <c r="C9" s="197"/>
      <c r="D9" s="195"/>
      <c r="E9" s="200"/>
      <c r="F9" s="201"/>
      <c r="G9" s="195"/>
      <c r="H9" s="202"/>
      <c r="I9" s="197"/>
      <c r="J9" s="195"/>
      <c r="K9" s="200"/>
      <c r="L9" s="201"/>
      <c r="M9" s="195"/>
      <c r="N9" s="202"/>
      <c r="O9" s="197"/>
      <c r="P9" s="195"/>
      <c r="Q9" s="200"/>
      <c r="R9" s="201"/>
      <c r="S9" s="195"/>
      <c r="T9" s="202"/>
      <c r="U9" s="201"/>
      <c r="V9" s="195"/>
      <c r="W9" s="202"/>
      <c r="X9" s="197"/>
      <c r="Y9" s="195"/>
      <c r="Z9" s="200"/>
      <c r="AA9" s="203"/>
      <c r="AB9" s="195"/>
      <c r="AC9" s="196"/>
    </row>
    <row r="10" spans="1:29" ht="13.5" customHeight="1">
      <c r="A10" s="167"/>
      <c r="B10" s="390" t="s">
        <v>103</v>
      </c>
      <c r="C10" s="219"/>
      <c r="D10" s="220"/>
      <c r="E10" s="221"/>
      <c r="F10" s="222"/>
      <c r="G10" s="220"/>
      <c r="H10" s="223"/>
      <c r="I10" s="219"/>
      <c r="J10" s="220"/>
      <c r="K10" s="221"/>
      <c r="L10" s="222"/>
      <c r="M10" s="220"/>
      <c r="N10" s="223"/>
      <c r="O10" s="219"/>
      <c r="P10" s="220"/>
      <c r="Q10" s="221"/>
      <c r="R10" s="222"/>
      <c r="S10" s="220"/>
      <c r="T10" s="223"/>
      <c r="U10" s="222"/>
      <c r="V10" s="220"/>
      <c r="W10" s="223"/>
      <c r="X10" s="219"/>
      <c r="Y10" s="220"/>
      <c r="Z10" s="221"/>
      <c r="AA10" s="224"/>
      <c r="AB10" s="220"/>
      <c r="AC10" s="225"/>
    </row>
    <row r="11" spans="1:29" s="322" customFormat="1" ht="13.5" customHeight="1">
      <c r="A11" s="151" t="s">
        <v>145</v>
      </c>
      <c r="B11" s="226" t="s">
        <v>106</v>
      </c>
      <c r="C11" s="295">
        <f>SUM(C8:C9)</f>
        <v>0</v>
      </c>
      <c r="D11" s="293">
        <f>SUM(D8:D9)</f>
        <v>0</v>
      </c>
      <c r="E11" s="296">
        <f>SUM(E8:E9)</f>
        <v>0</v>
      </c>
      <c r="F11" s="320">
        <f>SUM(F8:F9)</f>
        <v>0</v>
      </c>
      <c r="G11" s="293">
        <f>SUM(G8:G9)</f>
        <v>0</v>
      </c>
      <c r="H11" s="321">
        <f t="shared" ref="H11" si="8">SUM(H8:H9)</f>
        <v>0</v>
      </c>
      <c r="I11" s="295">
        <f>SUM(I8:I9)</f>
        <v>0</v>
      </c>
      <c r="J11" s="293">
        <f>SUM(J8:J9)</f>
        <v>0</v>
      </c>
      <c r="K11" s="296">
        <f t="shared" ref="K11" si="9">SUM(K8:K9)</f>
        <v>0</v>
      </c>
      <c r="L11" s="320">
        <f>SUM(L8:L9)</f>
        <v>0</v>
      </c>
      <c r="M11" s="293">
        <f>SUM(M8:M9)</f>
        <v>0</v>
      </c>
      <c r="N11" s="321">
        <f t="shared" ref="N11" si="10">SUM(N8:N9)</f>
        <v>0</v>
      </c>
      <c r="O11" s="295">
        <f>SUM(O8:O9)</f>
        <v>0</v>
      </c>
      <c r="P11" s="293">
        <f>SUM(P8:P9)</f>
        <v>0</v>
      </c>
      <c r="Q11" s="296">
        <f t="shared" ref="Q11" si="11">SUM(Q8:Q9)</f>
        <v>0</v>
      </c>
      <c r="R11" s="320">
        <f>SUM(R8:R9)</f>
        <v>0</v>
      </c>
      <c r="S11" s="293">
        <f>SUM(S8:S9)</f>
        <v>0</v>
      </c>
      <c r="T11" s="321">
        <f t="shared" ref="T11" si="12">SUM(T8:T9)</f>
        <v>0</v>
      </c>
      <c r="U11" s="320">
        <f>SUM(U8:U9)</f>
        <v>0</v>
      </c>
      <c r="V11" s="293">
        <f>SUM(V8:V9)</f>
        <v>0</v>
      </c>
      <c r="W11" s="321">
        <f t="shared" ref="W11" si="13">SUM(W8:W9)</f>
        <v>0</v>
      </c>
      <c r="X11" s="295">
        <f>SUM(X8:X9)</f>
        <v>0</v>
      </c>
      <c r="Y11" s="293">
        <f>SUM(Y8:Y9)</f>
        <v>0</v>
      </c>
      <c r="Z11" s="296">
        <f t="shared" ref="Z11" si="14">SUM(Z8:Z9)</f>
        <v>0</v>
      </c>
      <c r="AA11" s="288">
        <f>SUM(AA8:AA9)</f>
        <v>0</v>
      </c>
      <c r="AB11" s="293">
        <f t="shared" ref="AB11:AC11" si="15">SUM(AB8:AB9)</f>
        <v>0</v>
      </c>
      <c r="AC11" s="294">
        <f t="shared" si="15"/>
        <v>0</v>
      </c>
    </row>
    <row r="12" spans="1:29" ht="13.5" customHeight="1">
      <c r="A12" s="168" t="s">
        <v>146</v>
      </c>
      <c r="B12" s="204" t="s">
        <v>107</v>
      </c>
      <c r="C12" s="205"/>
      <c r="D12" s="206"/>
      <c r="E12" s="207"/>
      <c r="F12" s="208"/>
      <c r="G12" s="206"/>
      <c r="H12" s="209"/>
      <c r="I12" s="205"/>
      <c r="J12" s="206"/>
      <c r="K12" s="207"/>
      <c r="L12" s="208"/>
      <c r="M12" s="206"/>
      <c r="N12" s="209"/>
      <c r="O12" s="205"/>
      <c r="P12" s="206"/>
      <c r="Q12" s="207"/>
      <c r="R12" s="208"/>
      <c r="S12" s="206"/>
      <c r="T12" s="209"/>
      <c r="U12" s="208"/>
      <c r="V12" s="206"/>
      <c r="W12" s="209"/>
      <c r="X12" s="205"/>
      <c r="Y12" s="206"/>
      <c r="Z12" s="207"/>
      <c r="AA12" s="210">
        <f>+C12+F12+I12+L12+O12+R12+U12+X12</f>
        <v>0</v>
      </c>
      <c r="AB12" s="206">
        <f t="shared" ref="AB12:AC20" si="16">+D12+G12+J12+M12+P12+S12+V12+Y12</f>
        <v>0</v>
      </c>
      <c r="AC12" s="211">
        <f t="shared" si="16"/>
        <v>0</v>
      </c>
    </row>
    <row r="13" spans="1:29" ht="13.5" customHeight="1">
      <c r="A13" s="160" t="s">
        <v>147</v>
      </c>
      <c r="B13" s="161" t="s">
        <v>108</v>
      </c>
      <c r="C13" s="197">
        <v>600</v>
      </c>
      <c r="D13" s="195">
        <f>+'[3]3.SZ.TÁBL. SEGÍTŐ SZOLGÁLAT'!$E$13</f>
        <v>600</v>
      </c>
      <c r="E13" s="200">
        <v>400</v>
      </c>
      <c r="F13" s="201"/>
      <c r="G13" s="195">
        <f>+'[5]3.SZ.TÁBL. SEGÍTŐ SZOLGÁLAT'!$H13</f>
        <v>0</v>
      </c>
      <c r="H13" s="202"/>
      <c r="I13" s="197">
        <v>360</v>
      </c>
      <c r="J13" s="195">
        <f>+'[3]3.SZ.TÁBL. SEGÍTŐ SZOLGÁLAT'!$K$13</f>
        <v>360</v>
      </c>
      <c r="K13" s="200">
        <v>204</v>
      </c>
      <c r="L13" s="201"/>
      <c r="M13" s="195">
        <f>+'[3]3.SZ.TÁBL. SEGÍTŐ SZOLGÁLAT'!$N$13</f>
        <v>255</v>
      </c>
      <c r="N13" s="202">
        <v>255</v>
      </c>
      <c r="O13" s="197">
        <f>120+345</f>
        <v>465</v>
      </c>
      <c r="P13" s="195">
        <f>+'[3]3.SZ.TÁBL. SEGÍTŐ SZOLGÁLAT'!$Q$13</f>
        <v>465</v>
      </c>
      <c r="Q13" s="200">
        <v>659</v>
      </c>
      <c r="R13" s="201">
        <v>500</v>
      </c>
      <c r="S13" s="195">
        <f>+'[3]3.SZ.TÁBL. SEGÍTŐ SZOLGÁLAT'!$T$13</f>
        <v>500</v>
      </c>
      <c r="T13" s="202">
        <v>369</v>
      </c>
      <c r="U13" s="201"/>
      <c r="V13" s="195">
        <f>+'[5]3.SZ.TÁBL. SEGÍTŐ SZOLGÁLAT'!$W13</f>
        <v>0</v>
      </c>
      <c r="W13" s="202"/>
      <c r="X13" s="197"/>
      <c r="Y13" s="195">
        <f>+'[5]3.SZ.TÁBL. SEGÍTŐ SZOLGÁLAT'!$Z13</f>
        <v>0</v>
      </c>
      <c r="Z13" s="200"/>
      <c r="AA13" s="210">
        <f t="shared" ref="AA13:AA20" si="17">+C13+F13+I13+L13+O13+R13+U13+X13</f>
        <v>1925</v>
      </c>
      <c r="AB13" s="195">
        <f t="shared" si="16"/>
        <v>2180</v>
      </c>
      <c r="AC13" s="196">
        <f t="shared" si="16"/>
        <v>1887</v>
      </c>
    </row>
    <row r="14" spans="1:29" ht="13.5" customHeight="1">
      <c r="A14" s="160" t="s">
        <v>148</v>
      </c>
      <c r="B14" s="161" t="s">
        <v>109</v>
      </c>
      <c r="C14" s="197"/>
      <c r="D14" s="195">
        <f>+'[5]3.SZ.TÁBL. SEGÍTŐ SZOLGÁLAT'!$E14</f>
        <v>0</v>
      </c>
      <c r="E14" s="200"/>
      <c r="F14" s="201"/>
      <c r="G14" s="195">
        <f>+'[3]3.SZ.TÁBL. SEGÍTŐ SZOLGÁLAT'!$H$14</f>
        <v>35</v>
      </c>
      <c r="H14" s="202">
        <v>6</v>
      </c>
      <c r="I14" s="197"/>
      <c r="J14" s="195">
        <f>+'[3]3.SZ.TÁBL. SEGÍTŐ SZOLGÁLAT'!$K$14</f>
        <v>16</v>
      </c>
      <c r="K14" s="200">
        <v>10</v>
      </c>
      <c r="L14" s="201"/>
      <c r="M14" s="195">
        <f>+'[5]3.SZ.TÁBL. SEGÍTŐ SZOLGÁLAT'!$N14</f>
        <v>0</v>
      </c>
      <c r="N14" s="202">
        <v>10</v>
      </c>
      <c r="O14" s="197"/>
      <c r="P14" s="195">
        <f>+'[3]3.SZ.TÁBL. SEGÍTŐ SZOLGÁLAT'!$Q$14</f>
        <v>2</v>
      </c>
      <c r="Q14" s="200"/>
      <c r="R14" s="201"/>
      <c r="S14" s="195">
        <f>+'[5]3.SZ.TÁBL. SEGÍTŐ SZOLGÁLAT'!$T14</f>
        <v>0</v>
      </c>
      <c r="T14" s="202"/>
      <c r="U14" s="201"/>
      <c r="V14" s="195">
        <f>+'[5]3.SZ.TÁBL. SEGÍTŐ SZOLGÁLAT'!$W14</f>
        <v>0</v>
      </c>
      <c r="W14" s="202"/>
      <c r="X14" s="197"/>
      <c r="Y14" s="195">
        <f>+'[5]3.SZ.TÁBL. SEGÍTŐ SZOLGÁLAT'!$Z14</f>
        <v>0</v>
      </c>
      <c r="Z14" s="200"/>
      <c r="AA14" s="210">
        <f t="shared" si="17"/>
        <v>0</v>
      </c>
      <c r="AB14" s="195">
        <f t="shared" si="16"/>
        <v>53</v>
      </c>
      <c r="AC14" s="196">
        <f t="shared" si="16"/>
        <v>26</v>
      </c>
    </row>
    <row r="15" spans="1:29" ht="13.5" customHeight="1">
      <c r="A15" s="160" t="s">
        <v>149</v>
      </c>
      <c r="B15" s="161" t="s">
        <v>110</v>
      </c>
      <c r="C15" s="197"/>
      <c r="D15" s="195">
        <f>+'[5]3.SZ.TÁBL. SEGÍTŐ SZOLGÁLAT'!$E15</f>
        <v>0</v>
      </c>
      <c r="E15" s="200"/>
      <c r="F15" s="201"/>
      <c r="G15" s="195">
        <f>+'[5]3.SZ.TÁBL. SEGÍTŐ SZOLGÁLAT'!$H15</f>
        <v>0</v>
      </c>
      <c r="H15" s="202"/>
      <c r="I15" s="197"/>
      <c r="J15" s="195">
        <f>+'[5]3.SZ.TÁBL. SEGÍTŐ SZOLGÁLAT'!$K15</f>
        <v>0</v>
      </c>
      <c r="K15" s="200"/>
      <c r="L15" s="201"/>
      <c r="M15" s="195">
        <f>+'[5]3.SZ.TÁBL. SEGÍTŐ SZOLGÁLAT'!$N15</f>
        <v>0</v>
      </c>
      <c r="N15" s="202"/>
      <c r="O15" s="197"/>
      <c r="P15" s="195">
        <f>+'[5]3.SZ.TÁBL. SEGÍTŐ SZOLGÁLAT'!$Q15</f>
        <v>0</v>
      </c>
      <c r="Q15" s="200"/>
      <c r="R15" s="201"/>
      <c r="S15" s="195">
        <f>+'[5]3.SZ.TÁBL. SEGÍTŐ SZOLGÁLAT'!$T15</f>
        <v>0</v>
      </c>
      <c r="T15" s="202"/>
      <c r="U15" s="201"/>
      <c r="V15" s="195">
        <f>+'[5]3.SZ.TÁBL. SEGÍTŐ SZOLGÁLAT'!$W15</f>
        <v>0</v>
      </c>
      <c r="W15" s="202"/>
      <c r="X15" s="197"/>
      <c r="Y15" s="195">
        <f>+'[5]3.SZ.TÁBL. SEGÍTŐ SZOLGÁLAT'!$Z15</f>
        <v>0</v>
      </c>
      <c r="Z15" s="200"/>
      <c r="AA15" s="210">
        <f t="shared" si="17"/>
        <v>0</v>
      </c>
      <c r="AB15" s="195">
        <f t="shared" si="16"/>
        <v>0</v>
      </c>
      <c r="AC15" s="196">
        <f t="shared" si="16"/>
        <v>0</v>
      </c>
    </row>
    <row r="16" spans="1:29" ht="13.5" customHeight="1">
      <c r="A16" s="160" t="s">
        <v>150</v>
      </c>
      <c r="B16" s="161" t="s">
        <v>111</v>
      </c>
      <c r="C16" s="197">
        <v>200</v>
      </c>
      <c r="D16" s="195">
        <f>+'[3]3.SZ.TÁBL. SEGÍTŐ SZOLGÁLAT'!$E$16</f>
        <v>200</v>
      </c>
      <c r="E16" s="200">
        <v>252</v>
      </c>
      <c r="F16" s="201"/>
      <c r="G16" s="195">
        <f>+'[5]3.SZ.TÁBL. SEGÍTŐ SZOLGÁLAT'!$H16</f>
        <v>0</v>
      </c>
      <c r="H16" s="202"/>
      <c r="I16" s="197">
        <v>1800</v>
      </c>
      <c r="J16" s="195">
        <f>+'[3]3.SZ.TÁBL. SEGÍTŐ SZOLGÁLAT'!$K$16</f>
        <v>1800</v>
      </c>
      <c r="K16" s="200">
        <v>2397</v>
      </c>
      <c r="L16" s="201"/>
      <c r="M16" s="195">
        <f>+'[5]3.SZ.TÁBL. SEGÍTŐ SZOLGÁLAT'!$N16</f>
        <v>0</v>
      </c>
      <c r="N16" s="202"/>
      <c r="O16" s="197">
        <v>1155</v>
      </c>
      <c r="P16" s="195">
        <f>+'[3]3.SZ.TÁBL. SEGÍTŐ SZOLGÁLAT'!$Q$16</f>
        <v>1155</v>
      </c>
      <c r="Q16" s="200">
        <v>835</v>
      </c>
      <c r="R16" s="201"/>
      <c r="S16" s="195">
        <f>+'[5]3.SZ.TÁBL. SEGÍTŐ SZOLGÁLAT'!$T16</f>
        <v>0</v>
      </c>
      <c r="T16" s="202"/>
      <c r="U16" s="201">
        <v>2673</v>
      </c>
      <c r="V16" s="195">
        <f>+'[3]3.SZ.TÁBL. SEGÍTŐ SZOLGÁLAT'!$W$16</f>
        <v>2673</v>
      </c>
      <c r="W16" s="202">
        <v>2493</v>
      </c>
      <c r="X16" s="197">
        <v>1267</v>
      </c>
      <c r="Y16" s="195">
        <f>+'[3]3.SZ.TÁBL. SEGÍTŐ SZOLGÁLAT'!$Z$16</f>
        <v>1267</v>
      </c>
      <c r="Z16" s="200">
        <v>385</v>
      </c>
      <c r="AA16" s="210">
        <f t="shared" si="17"/>
        <v>7095</v>
      </c>
      <c r="AB16" s="195">
        <f t="shared" si="16"/>
        <v>7095</v>
      </c>
      <c r="AC16" s="196">
        <f t="shared" si="16"/>
        <v>6362</v>
      </c>
    </row>
    <row r="17" spans="1:32" ht="13.5" customHeight="1">
      <c r="A17" s="160" t="s">
        <v>151</v>
      </c>
      <c r="B17" s="161" t="s">
        <v>112</v>
      </c>
      <c r="C17" s="197"/>
      <c r="D17" s="195">
        <f>+'[5]3.SZ.TÁBL. SEGÍTŐ SZOLGÁLAT'!$E17</f>
        <v>0</v>
      </c>
      <c r="E17" s="200"/>
      <c r="F17" s="201"/>
      <c r="G17" s="195">
        <f>+'[5]3.SZ.TÁBL. SEGÍTŐ SZOLGÁLAT'!$H17</f>
        <v>0</v>
      </c>
      <c r="H17" s="202"/>
      <c r="I17" s="197"/>
      <c r="J17" s="195">
        <f>+'[5]3.SZ.TÁBL. SEGÍTŐ SZOLGÁLAT'!$K17</f>
        <v>0</v>
      </c>
      <c r="K17" s="200"/>
      <c r="L17" s="201"/>
      <c r="M17" s="195">
        <f>+'[5]3.SZ.TÁBL. SEGÍTŐ SZOLGÁLAT'!$N17</f>
        <v>0</v>
      </c>
      <c r="N17" s="202"/>
      <c r="O17" s="197"/>
      <c r="P17" s="195">
        <f>+'[5]3.SZ.TÁBL. SEGÍTŐ SZOLGÁLAT'!$Q17</f>
        <v>0</v>
      </c>
      <c r="Q17" s="200"/>
      <c r="R17" s="201"/>
      <c r="S17" s="195">
        <f>+'[5]3.SZ.TÁBL. SEGÍTŐ SZOLGÁLAT'!$T17</f>
        <v>0</v>
      </c>
      <c r="T17" s="202"/>
      <c r="U17" s="201"/>
      <c r="V17" s="195">
        <f>+'[5]3.SZ.TÁBL. SEGÍTŐ SZOLGÁLAT'!$W17</f>
        <v>0</v>
      </c>
      <c r="W17" s="202"/>
      <c r="X17" s="197"/>
      <c r="Y17" s="195">
        <f>+'[5]3.SZ.TÁBL. SEGÍTŐ SZOLGÁLAT'!$Z17</f>
        <v>0</v>
      </c>
      <c r="Z17" s="200"/>
      <c r="AA17" s="210">
        <f t="shared" si="17"/>
        <v>0</v>
      </c>
      <c r="AB17" s="195">
        <f t="shared" si="16"/>
        <v>0</v>
      </c>
      <c r="AC17" s="196">
        <f t="shared" si="16"/>
        <v>0</v>
      </c>
    </row>
    <row r="18" spans="1:32" ht="13.5" customHeight="1">
      <c r="A18" s="160" t="s">
        <v>152</v>
      </c>
      <c r="B18" s="161" t="s">
        <v>113</v>
      </c>
      <c r="C18" s="197"/>
      <c r="D18" s="195">
        <f>+'[5]3.SZ.TÁBL. SEGÍTŐ SZOLGÁLAT'!$E18</f>
        <v>0</v>
      </c>
      <c r="E18" s="200"/>
      <c r="F18" s="201"/>
      <c r="G18" s="195">
        <f>+'[5]3.SZ.TÁBL. SEGÍTŐ SZOLGÁLAT'!$H18</f>
        <v>0</v>
      </c>
      <c r="H18" s="202"/>
      <c r="I18" s="197"/>
      <c r="J18" s="195">
        <f>+'[5]3.SZ.TÁBL. SEGÍTŐ SZOLGÁLAT'!$K18</f>
        <v>0</v>
      </c>
      <c r="K18" s="200"/>
      <c r="L18" s="201"/>
      <c r="M18" s="195">
        <f>+'[5]3.SZ.TÁBL. SEGÍTŐ SZOLGÁLAT'!$N18</f>
        <v>0</v>
      </c>
      <c r="N18" s="202"/>
      <c r="O18" s="197"/>
      <c r="P18" s="195">
        <f>+'[5]3.SZ.TÁBL. SEGÍTŐ SZOLGÁLAT'!$Q18</f>
        <v>0</v>
      </c>
      <c r="Q18" s="200"/>
      <c r="R18" s="201"/>
      <c r="S18" s="195">
        <f>+'[5]3.SZ.TÁBL. SEGÍTŐ SZOLGÁLAT'!$T18</f>
        <v>0</v>
      </c>
      <c r="T18" s="202"/>
      <c r="U18" s="201"/>
      <c r="V18" s="195">
        <f>+'[5]3.SZ.TÁBL. SEGÍTŐ SZOLGÁLAT'!$W18</f>
        <v>0</v>
      </c>
      <c r="W18" s="202"/>
      <c r="X18" s="197"/>
      <c r="Y18" s="195">
        <f>+'[5]3.SZ.TÁBL. SEGÍTŐ SZOLGÁLAT'!$Z18</f>
        <v>0</v>
      </c>
      <c r="Z18" s="200"/>
      <c r="AA18" s="210">
        <f t="shared" si="17"/>
        <v>0</v>
      </c>
      <c r="AB18" s="195">
        <f t="shared" si="16"/>
        <v>0</v>
      </c>
      <c r="AC18" s="196">
        <f t="shared" si="16"/>
        <v>0</v>
      </c>
    </row>
    <row r="19" spans="1:32" ht="13.5" customHeight="1">
      <c r="A19" s="160" t="s">
        <v>153</v>
      </c>
      <c r="B19" s="161" t="s">
        <v>114</v>
      </c>
      <c r="C19" s="197"/>
      <c r="D19" s="195">
        <f>+'[5]3.SZ.TÁBL. SEGÍTŐ SZOLGÁLAT'!$E19</f>
        <v>0</v>
      </c>
      <c r="E19" s="200"/>
      <c r="F19" s="201"/>
      <c r="G19" s="195">
        <f>+'[5]3.SZ.TÁBL. SEGÍTŐ SZOLGÁLAT'!$H19</f>
        <v>0</v>
      </c>
      <c r="H19" s="202"/>
      <c r="I19" s="197"/>
      <c r="J19" s="195">
        <f>+'[5]3.SZ.TÁBL. SEGÍTŐ SZOLGÁLAT'!$K19</f>
        <v>0</v>
      </c>
      <c r="K19" s="200"/>
      <c r="L19" s="201"/>
      <c r="M19" s="195">
        <f>+'[5]3.SZ.TÁBL. SEGÍTŐ SZOLGÁLAT'!$N19</f>
        <v>0</v>
      </c>
      <c r="N19" s="202"/>
      <c r="O19" s="197"/>
      <c r="P19" s="195">
        <f>+'[5]3.SZ.TÁBL. SEGÍTŐ SZOLGÁLAT'!$Q19</f>
        <v>0</v>
      </c>
      <c r="Q19" s="200"/>
      <c r="R19" s="201"/>
      <c r="S19" s="195">
        <f>+'[5]3.SZ.TÁBL. SEGÍTŐ SZOLGÁLAT'!$T19</f>
        <v>0</v>
      </c>
      <c r="T19" s="202"/>
      <c r="U19" s="201"/>
      <c r="V19" s="195">
        <f>+'[5]3.SZ.TÁBL. SEGÍTŐ SZOLGÁLAT'!$W19</f>
        <v>0</v>
      </c>
      <c r="W19" s="202"/>
      <c r="X19" s="197"/>
      <c r="Y19" s="195">
        <f>+'[5]3.SZ.TÁBL. SEGÍTŐ SZOLGÁLAT'!$Z19</f>
        <v>0</v>
      </c>
      <c r="Z19" s="200"/>
      <c r="AA19" s="210">
        <f t="shared" si="17"/>
        <v>0</v>
      </c>
      <c r="AB19" s="195">
        <f t="shared" si="16"/>
        <v>0</v>
      </c>
      <c r="AC19" s="196">
        <f t="shared" si="16"/>
        <v>0</v>
      </c>
    </row>
    <row r="20" spans="1:32" ht="13.5" customHeight="1">
      <c r="A20" s="169" t="s">
        <v>154</v>
      </c>
      <c r="B20" s="228" t="s">
        <v>115</v>
      </c>
      <c r="C20" s="219"/>
      <c r="D20" s="195">
        <f>+'[5]3.SZ.TÁBL. SEGÍTŐ SZOLGÁLAT'!$E20</f>
        <v>0</v>
      </c>
      <c r="E20" s="221"/>
      <c r="F20" s="222"/>
      <c r="G20" s="195">
        <f>+'[5]3.SZ.TÁBL. SEGÍTŐ SZOLGÁLAT'!$H20</f>
        <v>0</v>
      </c>
      <c r="H20" s="223"/>
      <c r="I20" s="219"/>
      <c r="J20" s="195">
        <f>+'[5]3.SZ.TÁBL. SEGÍTŐ SZOLGÁLAT'!$K20</f>
        <v>0</v>
      </c>
      <c r="K20" s="221"/>
      <c r="L20" s="222"/>
      <c r="M20" s="195">
        <f>+'[5]3.SZ.TÁBL. SEGÍTŐ SZOLGÁLAT'!$N20</f>
        <v>0</v>
      </c>
      <c r="N20" s="223"/>
      <c r="O20" s="219"/>
      <c r="P20" s="195">
        <f>+'[5]3.SZ.TÁBL. SEGÍTŐ SZOLGÁLAT'!$Q20</f>
        <v>0</v>
      </c>
      <c r="Q20" s="221"/>
      <c r="R20" s="222"/>
      <c r="S20" s="195">
        <f>+'[5]3.SZ.TÁBL. SEGÍTŐ SZOLGÁLAT'!$T20</f>
        <v>0</v>
      </c>
      <c r="T20" s="223"/>
      <c r="U20" s="222"/>
      <c r="V20" s="195">
        <f>+'[5]3.SZ.TÁBL. SEGÍTŐ SZOLGÁLAT'!$W20</f>
        <v>0</v>
      </c>
      <c r="W20" s="223"/>
      <c r="X20" s="219"/>
      <c r="Y20" s="195">
        <f>+'[5]3.SZ.TÁBL. SEGÍTŐ SZOLGÁLAT'!$Z20</f>
        <v>0</v>
      </c>
      <c r="Z20" s="221"/>
      <c r="AA20" s="210">
        <f t="shared" si="17"/>
        <v>0</v>
      </c>
      <c r="AB20" s="220">
        <f t="shared" si="16"/>
        <v>0</v>
      </c>
      <c r="AC20" s="225">
        <f t="shared" si="16"/>
        <v>0</v>
      </c>
    </row>
    <row r="21" spans="1:32" s="322" customFormat="1" ht="13.5" customHeight="1">
      <c r="A21" s="151" t="s">
        <v>155</v>
      </c>
      <c r="B21" s="226" t="s">
        <v>116</v>
      </c>
      <c r="C21" s="295">
        <f>SUM(C12:C20)</f>
        <v>800</v>
      </c>
      <c r="D21" s="293">
        <f>SUM(D12:D20)</f>
        <v>800</v>
      </c>
      <c r="E21" s="296">
        <f>SUM(E12:E20)</f>
        <v>652</v>
      </c>
      <c r="F21" s="320">
        <f>SUM(F12:F20)</f>
        <v>0</v>
      </c>
      <c r="G21" s="293">
        <f>SUM(G12:G20)</f>
        <v>35</v>
      </c>
      <c r="H21" s="321">
        <f t="shared" ref="H21" si="18">SUM(H12:H20)</f>
        <v>6</v>
      </c>
      <c r="I21" s="295">
        <f>SUM(I12:I20)</f>
        <v>2160</v>
      </c>
      <c r="J21" s="293">
        <f>SUM(J12:J20)</f>
        <v>2176</v>
      </c>
      <c r="K21" s="296">
        <f t="shared" ref="K21" si="19">SUM(K12:K20)</f>
        <v>2611</v>
      </c>
      <c r="L21" s="320">
        <f>SUM(L12:L20)</f>
        <v>0</v>
      </c>
      <c r="M21" s="293">
        <f>SUM(M12:M20)</f>
        <v>255</v>
      </c>
      <c r="N21" s="321">
        <f t="shared" ref="N21" si="20">SUM(N12:N20)</f>
        <v>265</v>
      </c>
      <c r="O21" s="295">
        <f>SUM(O12:O20)</f>
        <v>1620</v>
      </c>
      <c r="P21" s="293">
        <f>SUM(P12:P20)</f>
        <v>1622</v>
      </c>
      <c r="Q21" s="296">
        <f t="shared" ref="Q21" si="21">SUM(Q12:Q20)</f>
        <v>1494</v>
      </c>
      <c r="R21" s="320">
        <f>SUM(R12:R20)</f>
        <v>500</v>
      </c>
      <c r="S21" s="293">
        <f>SUM(S12:S20)</f>
        <v>500</v>
      </c>
      <c r="T21" s="321">
        <f t="shared" ref="T21" si="22">SUM(T12:T20)</f>
        <v>369</v>
      </c>
      <c r="U21" s="320">
        <f>SUM(U12:U20)</f>
        <v>2673</v>
      </c>
      <c r="V21" s="293">
        <f>SUM(V12:V20)</f>
        <v>2673</v>
      </c>
      <c r="W21" s="321">
        <f t="shared" ref="W21" si="23">SUM(W12:W20)</f>
        <v>2493</v>
      </c>
      <c r="X21" s="295">
        <f>SUM(X12:X20)</f>
        <v>1267</v>
      </c>
      <c r="Y21" s="293">
        <f>SUM(Y12:Y20)</f>
        <v>1267</v>
      </c>
      <c r="Z21" s="296">
        <f t="shared" ref="Z21" si="24">SUM(Z12:Z20)</f>
        <v>385</v>
      </c>
      <c r="AA21" s="288">
        <f>SUM(AA12:AA20)</f>
        <v>9020</v>
      </c>
      <c r="AB21" s="293">
        <f t="shared" ref="AB21:AC21" si="25">SUM(AB12:AB20)</f>
        <v>9328</v>
      </c>
      <c r="AC21" s="294">
        <f t="shared" si="25"/>
        <v>8275</v>
      </c>
    </row>
    <row r="22" spans="1:32" s="322" customFormat="1" ht="13.5" customHeight="1">
      <c r="A22" s="151" t="s">
        <v>156</v>
      </c>
      <c r="B22" s="226" t="s">
        <v>117</v>
      </c>
      <c r="C22" s="295"/>
      <c r="D22" s="293"/>
      <c r="E22" s="296"/>
      <c r="F22" s="320"/>
      <c r="G22" s="293"/>
      <c r="H22" s="321"/>
      <c r="I22" s="295"/>
      <c r="J22" s="293"/>
      <c r="K22" s="296"/>
      <c r="L22" s="320"/>
      <c r="M22" s="293"/>
      <c r="N22" s="321"/>
      <c r="O22" s="295"/>
      <c r="P22" s="293"/>
      <c r="Q22" s="296"/>
      <c r="R22" s="320"/>
      <c r="S22" s="293"/>
      <c r="T22" s="321"/>
      <c r="U22" s="320"/>
      <c r="V22" s="293"/>
      <c r="W22" s="321"/>
      <c r="X22" s="295"/>
      <c r="Y22" s="293"/>
      <c r="Z22" s="296"/>
      <c r="AA22" s="288"/>
      <c r="AB22" s="293"/>
      <c r="AC22" s="294"/>
    </row>
    <row r="23" spans="1:32" ht="13.5" customHeight="1">
      <c r="A23" s="170" t="s">
        <v>157</v>
      </c>
      <c r="B23" s="229" t="s">
        <v>118</v>
      </c>
      <c r="C23" s="230"/>
      <c r="D23" s="231"/>
      <c r="E23" s="232"/>
      <c r="F23" s="233"/>
      <c r="G23" s="231"/>
      <c r="H23" s="234"/>
      <c r="I23" s="230"/>
      <c r="J23" s="231"/>
      <c r="K23" s="232"/>
      <c r="L23" s="233"/>
      <c r="M23" s="231"/>
      <c r="N23" s="234"/>
      <c r="O23" s="230"/>
      <c r="P23" s="231"/>
      <c r="Q23" s="232"/>
      <c r="R23" s="233"/>
      <c r="S23" s="231"/>
      <c r="T23" s="234"/>
      <c r="U23" s="233"/>
      <c r="V23" s="231"/>
      <c r="W23" s="234"/>
      <c r="X23" s="230"/>
      <c r="Y23" s="231"/>
      <c r="Z23" s="232"/>
      <c r="AA23" s="235"/>
      <c r="AB23" s="231"/>
      <c r="AC23" s="236"/>
    </row>
    <row r="24" spans="1:32" s="322" customFormat="1" ht="13.5" customHeight="1">
      <c r="A24" s="151" t="s">
        <v>158</v>
      </c>
      <c r="B24" s="226" t="s">
        <v>279</v>
      </c>
      <c r="C24" s="295">
        <f>+C23</f>
        <v>0</v>
      </c>
      <c r="D24" s="293">
        <f>+D23</f>
        <v>0</v>
      </c>
      <c r="E24" s="296">
        <f>+E23</f>
        <v>0</v>
      </c>
      <c r="F24" s="320">
        <f>+F23</f>
        <v>0</v>
      </c>
      <c r="G24" s="293">
        <f>+G23</f>
        <v>0</v>
      </c>
      <c r="H24" s="321">
        <f t="shared" ref="H24" si="26">+H23</f>
        <v>0</v>
      </c>
      <c r="I24" s="295">
        <f>+I23</f>
        <v>0</v>
      </c>
      <c r="J24" s="293">
        <f>+J23</f>
        <v>0</v>
      </c>
      <c r="K24" s="296">
        <f t="shared" ref="K24" si="27">+K23</f>
        <v>0</v>
      </c>
      <c r="L24" s="320">
        <f>+L23</f>
        <v>0</v>
      </c>
      <c r="M24" s="293">
        <f>+M23</f>
        <v>0</v>
      </c>
      <c r="N24" s="321">
        <f t="shared" ref="N24" si="28">+N23</f>
        <v>0</v>
      </c>
      <c r="O24" s="295">
        <f>+O23</f>
        <v>0</v>
      </c>
      <c r="P24" s="293">
        <f>+P23</f>
        <v>0</v>
      </c>
      <c r="Q24" s="296">
        <f t="shared" ref="Q24" si="29">+Q23</f>
        <v>0</v>
      </c>
      <c r="R24" s="320">
        <f>+R23</f>
        <v>0</v>
      </c>
      <c r="S24" s="293">
        <f>+S23</f>
        <v>0</v>
      </c>
      <c r="T24" s="321">
        <f t="shared" ref="T24" si="30">+T23</f>
        <v>0</v>
      </c>
      <c r="U24" s="320">
        <f>+U23</f>
        <v>0</v>
      </c>
      <c r="V24" s="293">
        <f>+V23</f>
        <v>0</v>
      </c>
      <c r="W24" s="321">
        <f t="shared" ref="W24" si="31">+W23</f>
        <v>0</v>
      </c>
      <c r="X24" s="295">
        <f>+X23</f>
        <v>0</v>
      </c>
      <c r="Y24" s="293">
        <f>+Y23</f>
        <v>0</v>
      </c>
      <c r="Z24" s="296">
        <f t="shared" ref="Z24" si="32">+Z23</f>
        <v>0</v>
      </c>
      <c r="AA24" s="288">
        <f>+AA23</f>
        <v>0</v>
      </c>
      <c r="AB24" s="293">
        <f t="shared" ref="AB24:AC24" si="33">+AB23</f>
        <v>0</v>
      </c>
      <c r="AC24" s="294">
        <f t="shared" si="33"/>
        <v>0</v>
      </c>
    </row>
    <row r="25" spans="1:32" ht="13.5" customHeight="1">
      <c r="A25" s="170" t="s">
        <v>159</v>
      </c>
      <c r="B25" s="229" t="s">
        <v>119</v>
      </c>
      <c r="C25" s="230"/>
      <c r="D25" s="231"/>
      <c r="E25" s="232"/>
      <c r="F25" s="233"/>
      <c r="G25" s="231"/>
      <c r="H25" s="234"/>
      <c r="I25" s="230"/>
      <c r="J25" s="231"/>
      <c r="K25" s="232"/>
      <c r="L25" s="233"/>
      <c r="M25" s="231"/>
      <c r="N25" s="234"/>
      <c r="O25" s="230"/>
      <c r="P25" s="231"/>
      <c r="Q25" s="232"/>
      <c r="R25" s="233"/>
      <c r="S25" s="231"/>
      <c r="T25" s="234"/>
      <c r="U25" s="233"/>
      <c r="V25" s="231"/>
      <c r="W25" s="234"/>
      <c r="X25" s="230"/>
      <c r="Y25" s="231"/>
      <c r="Z25" s="232"/>
      <c r="AA25" s="235"/>
      <c r="AB25" s="231"/>
      <c r="AC25" s="236"/>
    </row>
    <row r="26" spans="1:32" s="322" customFormat="1" ht="13.5" customHeight="1">
      <c r="A26" s="151" t="s">
        <v>160</v>
      </c>
      <c r="B26" s="226" t="s">
        <v>280</v>
      </c>
      <c r="C26" s="295">
        <f>+C25</f>
        <v>0</v>
      </c>
      <c r="D26" s="293">
        <f>+D25</f>
        <v>0</v>
      </c>
      <c r="E26" s="296">
        <f>+E25</f>
        <v>0</v>
      </c>
      <c r="F26" s="320">
        <f>+F25</f>
        <v>0</v>
      </c>
      <c r="G26" s="293">
        <f>+G25</f>
        <v>0</v>
      </c>
      <c r="H26" s="321">
        <f t="shared" ref="H26" si="34">+H25</f>
        <v>0</v>
      </c>
      <c r="I26" s="295">
        <f>+I25</f>
        <v>0</v>
      </c>
      <c r="J26" s="293">
        <f>+J25</f>
        <v>0</v>
      </c>
      <c r="K26" s="296">
        <f t="shared" ref="K26" si="35">+K25</f>
        <v>0</v>
      </c>
      <c r="L26" s="320">
        <f>+L25</f>
        <v>0</v>
      </c>
      <c r="M26" s="293">
        <f>+M25</f>
        <v>0</v>
      </c>
      <c r="N26" s="321">
        <f t="shared" ref="N26" si="36">+N25</f>
        <v>0</v>
      </c>
      <c r="O26" s="295">
        <f>+O25</f>
        <v>0</v>
      </c>
      <c r="P26" s="293">
        <f>+P25</f>
        <v>0</v>
      </c>
      <c r="Q26" s="296">
        <f t="shared" ref="Q26" si="37">+Q25</f>
        <v>0</v>
      </c>
      <c r="R26" s="320">
        <f>+R25</f>
        <v>0</v>
      </c>
      <c r="S26" s="293">
        <f>+S25</f>
        <v>0</v>
      </c>
      <c r="T26" s="321">
        <f t="shared" ref="T26" si="38">+T25</f>
        <v>0</v>
      </c>
      <c r="U26" s="320">
        <f>+U25</f>
        <v>0</v>
      </c>
      <c r="V26" s="293">
        <f>+V25</f>
        <v>0</v>
      </c>
      <c r="W26" s="321">
        <f t="shared" ref="W26" si="39">+W25</f>
        <v>0</v>
      </c>
      <c r="X26" s="295">
        <f>+X25</f>
        <v>0</v>
      </c>
      <c r="Y26" s="293">
        <f>+Y25</f>
        <v>0</v>
      </c>
      <c r="Z26" s="296">
        <f t="shared" ref="Z26" si="40">+Z25</f>
        <v>0</v>
      </c>
      <c r="AA26" s="288">
        <f>+AA25</f>
        <v>0</v>
      </c>
      <c r="AB26" s="293">
        <f t="shared" ref="AB26:AC26" si="41">+AB25</f>
        <v>0</v>
      </c>
      <c r="AC26" s="294">
        <f t="shared" si="41"/>
        <v>0</v>
      </c>
    </row>
    <row r="27" spans="1:32" s="322" customFormat="1" ht="13.5" customHeight="1">
      <c r="A27" s="151" t="s">
        <v>161</v>
      </c>
      <c r="B27" s="226" t="s">
        <v>120</v>
      </c>
      <c r="C27" s="295">
        <f>+C7+C11+C21+C22+C24+C26</f>
        <v>800</v>
      </c>
      <c r="D27" s="293">
        <f>+D7+D11+D21+D22+D24+D26</f>
        <v>800</v>
      </c>
      <c r="E27" s="296">
        <f>+E7+E11+E21+E22+E24+E26</f>
        <v>652</v>
      </c>
      <c r="F27" s="320">
        <f>+F7+F11+F21+F22+F24+F26</f>
        <v>0</v>
      </c>
      <c r="G27" s="293">
        <f>+G7+G11+G21+G22+G24+G26</f>
        <v>35</v>
      </c>
      <c r="H27" s="321">
        <f t="shared" ref="H27" si="42">+H7+H11+H21+H22+H24+H26</f>
        <v>6</v>
      </c>
      <c r="I27" s="295">
        <f>+I7+I11+I21+I22+I24+I26</f>
        <v>2160</v>
      </c>
      <c r="J27" s="293">
        <f>+J7+J11+J21+J22+J24+J26</f>
        <v>2176</v>
      </c>
      <c r="K27" s="296">
        <f t="shared" ref="K27" si="43">+K7+K11+K21+K22+K24+K26</f>
        <v>2611</v>
      </c>
      <c r="L27" s="320">
        <f>+L7+L11+L21+L22+L24+L26</f>
        <v>0</v>
      </c>
      <c r="M27" s="293">
        <f>+M7+M11+M21+M22+M24+M26</f>
        <v>255</v>
      </c>
      <c r="N27" s="321">
        <f t="shared" ref="N27" si="44">+N7+N11+N21+N22+N24+N26</f>
        <v>265</v>
      </c>
      <c r="O27" s="295">
        <f>+O7+O11+O21+O22+O24+O26</f>
        <v>1620</v>
      </c>
      <c r="P27" s="293">
        <f>+P7+P11+P21+P22+P24+P26</f>
        <v>1622</v>
      </c>
      <c r="Q27" s="296">
        <f t="shared" ref="Q27" si="45">+Q7+Q11+Q21+Q22+Q24+Q26</f>
        <v>1494</v>
      </c>
      <c r="R27" s="320">
        <f>+R7+R11+R21+R22+R24+R26</f>
        <v>500</v>
      </c>
      <c r="S27" s="293">
        <f>+S7+S11+S21+S22+S24+S26</f>
        <v>500</v>
      </c>
      <c r="T27" s="321">
        <f t="shared" ref="T27" si="46">+T7+T11+T21+T22+T24+T26</f>
        <v>369</v>
      </c>
      <c r="U27" s="320">
        <f>+U7+U11+U21+U22+U24+U26</f>
        <v>2673</v>
      </c>
      <c r="V27" s="293">
        <f>+V7+V11+V21+V22+V24+V26</f>
        <v>2673</v>
      </c>
      <c r="W27" s="321">
        <f t="shared" ref="W27" si="47">+W7+W11+W21+W22+W24+W26</f>
        <v>2493</v>
      </c>
      <c r="X27" s="295">
        <f>+X7+X11+X21+X22+X24+X26</f>
        <v>1267</v>
      </c>
      <c r="Y27" s="293">
        <f>+Y7+Y11+Y21+Y22+Y24+Y26</f>
        <v>1267</v>
      </c>
      <c r="Z27" s="296">
        <f t="shared" ref="Z27" si="48">+Z7+Z11+Z21+Z22+Z24+Z26</f>
        <v>385</v>
      </c>
      <c r="AA27" s="288">
        <f>+AA7+AA11+AA21+AA22+AA24+AA26</f>
        <v>9020</v>
      </c>
      <c r="AB27" s="293">
        <f t="shared" ref="AB27:AC27" si="49">+AB7+AB11+AB21+AB22+AB24+AB26</f>
        <v>9328</v>
      </c>
      <c r="AC27" s="294">
        <f t="shared" si="49"/>
        <v>8275</v>
      </c>
    </row>
    <row r="28" spans="1:32" s="322" customFormat="1" ht="13.5" customHeight="1">
      <c r="A28" s="237" t="s">
        <v>162</v>
      </c>
      <c r="B28" s="226" t="s">
        <v>121</v>
      </c>
      <c r="C28" s="295"/>
      <c r="D28" s="195">
        <f>+'[3]3.SZ.TÁBL. SEGÍTŐ SZOLGÁLAT'!$E$28</f>
        <v>31</v>
      </c>
      <c r="E28" s="613">
        <v>31</v>
      </c>
      <c r="F28" s="320"/>
      <c r="G28" s="195">
        <f>+'[3]3.SZ.TÁBL. SEGÍTŐ SZOLGÁLAT'!$H$28</f>
        <v>109</v>
      </c>
      <c r="H28" s="614">
        <v>109</v>
      </c>
      <c r="I28" s="295"/>
      <c r="J28" s="195">
        <f>+'[3]3.SZ.TÁBL. SEGÍTŐ SZOLGÁLAT'!$K$28</f>
        <v>54</v>
      </c>
      <c r="K28" s="613">
        <v>54</v>
      </c>
      <c r="L28" s="320"/>
      <c r="M28" s="195">
        <f>+'[3]3.SZ.TÁBL. SEGÍTŐ SZOLGÁLAT'!$N$28</f>
        <v>90</v>
      </c>
      <c r="N28" s="614">
        <v>90</v>
      </c>
      <c r="O28" s="295"/>
      <c r="P28" s="195">
        <f>+'[3]3.SZ.TÁBL. SEGÍTŐ SZOLGÁLAT'!$Q$28</f>
        <v>64</v>
      </c>
      <c r="Q28" s="613">
        <v>64</v>
      </c>
      <c r="R28" s="320"/>
      <c r="S28" s="195">
        <f>+'[3]3.SZ.TÁBL. SEGÍTŐ SZOLGÁLAT'!$T$28</f>
        <v>107</v>
      </c>
      <c r="T28" s="614">
        <v>107</v>
      </c>
      <c r="U28" s="320"/>
      <c r="V28" s="195">
        <f>+'[5]3.SZ.TÁBL. SEGÍTŐ SZOLGÁLAT'!$W28</f>
        <v>0</v>
      </c>
      <c r="W28" s="321"/>
      <c r="X28" s="295"/>
      <c r="Y28" s="195">
        <f>+'[5]3.SZ.TÁBL. SEGÍTŐ SZOLGÁLAT'!$Z28</f>
        <v>0</v>
      </c>
      <c r="Z28" s="296"/>
      <c r="AA28" s="597">
        <f t="shared" ref="AA28" si="50">+C28+F28+I28+L28+O28+R28+U28+X28</f>
        <v>0</v>
      </c>
      <c r="AB28" s="598">
        <f t="shared" ref="AB28" si="51">+D28+G28+J28+M28+P28+S28+V28+Y28</f>
        <v>455</v>
      </c>
      <c r="AC28" s="599">
        <f t="shared" ref="AC28" si="52">+E28+H28+K28+N28+Q28+T28+W28+Z28</f>
        <v>455</v>
      </c>
    </row>
    <row r="29" spans="1:32" s="322" customFormat="1" ht="13.5" customHeight="1">
      <c r="A29" s="237" t="s">
        <v>277</v>
      </c>
      <c r="B29" s="226" t="s">
        <v>278</v>
      </c>
      <c r="C29" s="295">
        <f>+SUM(C30:C31)+C39</f>
        <v>1641</v>
      </c>
      <c r="D29" s="293">
        <f t="shared" ref="D29:AC29" si="53">+SUM(D30:D31)+D39</f>
        <v>1718</v>
      </c>
      <c r="E29" s="296">
        <f t="shared" si="53"/>
        <v>1285</v>
      </c>
      <c r="F29" s="320">
        <f t="shared" si="53"/>
        <v>19471</v>
      </c>
      <c r="G29" s="293">
        <f t="shared" si="53"/>
        <v>20777</v>
      </c>
      <c r="H29" s="321">
        <f t="shared" si="53"/>
        <v>15249</v>
      </c>
      <c r="I29" s="295">
        <f t="shared" si="53"/>
        <v>30363</v>
      </c>
      <c r="J29" s="293">
        <f t="shared" si="53"/>
        <v>32715</v>
      </c>
      <c r="K29" s="296">
        <f t="shared" si="53"/>
        <v>24433</v>
      </c>
      <c r="L29" s="320">
        <f t="shared" si="53"/>
        <v>21610</v>
      </c>
      <c r="M29" s="293">
        <f t="shared" si="53"/>
        <v>23361</v>
      </c>
      <c r="N29" s="321">
        <f t="shared" si="53"/>
        <v>17762</v>
      </c>
      <c r="O29" s="295">
        <f t="shared" si="53"/>
        <v>11702</v>
      </c>
      <c r="P29" s="293">
        <f t="shared" si="53"/>
        <v>12602</v>
      </c>
      <c r="Q29" s="296">
        <f t="shared" si="53"/>
        <v>9107</v>
      </c>
      <c r="R29" s="320">
        <f t="shared" si="53"/>
        <v>5321</v>
      </c>
      <c r="S29" s="293">
        <f t="shared" si="53"/>
        <v>5544</v>
      </c>
      <c r="T29" s="321">
        <f t="shared" si="53"/>
        <v>3807</v>
      </c>
      <c r="U29" s="320">
        <f t="shared" si="53"/>
        <v>1743</v>
      </c>
      <c r="V29" s="293">
        <f t="shared" si="53"/>
        <v>2079</v>
      </c>
      <c r="W29" s="321">
        <f t="shared" si="53"/>
        <v>1357</v>
      </c>
      <c r="X29" s="295">
        <f t="shared" si="53"/>
        <v>1691</v>
      </c>
      <c r="Y29" s="293">
        <f t="shared" si="53"/>
        <v>1691</v>
      </c>
      <c r="Z29" s="296">
        <f t="shared" si="53"/>
        <v>872</v>
      </c>
      <c r="AA29" s="288">
        <f t="shared" si="53"/>
        <v>93542</v>
      </c>
      <c r="AB29" s="293">
        <f t="shared" si="53"/>
        <v>100487</v>
      </c>
      <c r="AC29" s="294">
        <f t="shared" si="53"/>
        <v>73872</v>
      </c>
      <c r="AE29" s="322">
        <v>73872</v>
      </c>
      <c r="AF29" s="386">
        <f>+AE29-AC29</f>
        <v>0</v>
      </c>
    </row>
    <row r="30" spans="1:32" ht="13.5" customHeight="1">
      <c r="A30" s="268"/>
      <c r="B30" s="391" t="s">
        <v>287</v>
      </c>
      <c r="C30" s="260">
        <f>+'[4]3.SZ.TÁBL. SEGÍTŐ SZOLGÁLAT'!$C30</f>
        <v>1145</v>
      </c>
      <c r="D30" s="195">
        <f>+'[3]3.SZ.TÁBL. SEGÍTŐ SZOLGÁLAT'!$E$30</f>
        <v>1222</v>
      </c>
      <c r="E30" s="262">
        <f>+'6.SZ.TÁBL. SZOCIÁLIS NORMATÍVA'!E7+'6.SZ.TÁBL. SZOCIÁLIS NORMATÍVA'!E24</f>
        <v>923</v>
      </c>
      <c r="F30" s="263">
        <f>+'[4]3.SZ.TÁBL. SEGÍTŐ SZOLGÁLAT'!$F$30</f>
        <v>11900</v>
      </c>
      <c r="G30" s="195">
        <f>+'[3]3.SZ.TÁBL. SEGÍTŐ SZOLGÁLAT'!$H$30</f>
        <v>13206</v>
      </c>
      <c r="H30" s="264">
        <f>+'6.SZ.TÁBL. SZOCIÁLIS NORMATÍVA'!E4+'6.SZ.TÁBL. SZOCIÁLIS NORMATÍVA'!E13+'6.SZ.TÁBL. SZOCIÁLIS NORMATÍVA'!E17+'6.SZ.TÁBL. SZOCIÁLIS NORMATÍVA'!E26</f>
        <v>10577</v>
      </c>
      <c r="I30" s="260">
        <f>+'[4]3.SZ.TÁBL. SEGÍTŐ SZOLGÁLAT'!$I$30</f>
        <v>20358</v>
      </c>
      <c r="J30" s="195">
        <f>+'[3]3.SZ.TÁBL. SEGÍTŐ SZOLGÁLAT'!$K$30</f>
        <v>22710</v>
      </c>
      <c r="K30" s="262">
        <f>+'6.SZ.TÁBL. SZOCIÁLIS NORMATÍVA'!E6+'6.SZ.TÁBL. SZOCIÁLIS NORMATÍVA'!E18+'6.SZ.TÁBL. SZOCIÁLIS NORMATÍVA'!E27</f>
        <v>17495</v>
      </c>
      <c r="L30" s="263">
        <f>+'[4]3.SZ.TÁBL. SEGÍTŐ SZOLGÁLAT'!$L$30</f>
        <v>15000</v>
      </c>
      <c r="M30" s="195">
        <f>+'[3]3.SZ.TÁBL. SEGÍTŐ SZOLGÁLAT'!$N$30</f>
        <v>16751</v>
      </c>
      <c r="N30" s="264">
        <f>+'6.SZ.TÁBL. SZOCIÁLIS NORMATÍVA'!E3+'6.SZ.TÁBL. SZOCIÁLIS NORMATÍVA'!E19+'6.SZ.TÁBL. SZOCIÁLIS NORMATÍVA'!E28</f>
        <v>12849</v>
      </c>
      <c r="O30" s="260">
        <f>+'[4]3.SZ.TÁBL. SEGÍTŐ SZOLGÁLAT'!$O$30</f>
        <v>8940</v>
      </c>
      <c r="P30" s="195">
        <f>+'[3]3.SZ.TÁBL. SEGÍTŐ SZOLGÁLAT'!$Q$30</f>
        <v>9840</v>
      </c>
      <c r="Q30" s="262">
        <f>+'6.SZ.TÁBL. SZOCIÁLIS NORMATÍVA'!E10+'6.SZ.TÁBL. SZOCIÁLIS NORMATÍVA'!E20+'6.SZ.TÁBL. SZOCIÁLIS NORMATÍVA'!E29</f>
        <v>7560</v>
      </c>
      <c r="R30" s="263">
        <f>+'[4]3.SZ.TÁBL. SEGÍTŐ SZOLGÁLAT'!$R$30</f>
        <v>2500</v>
      </c>
      <c r="S30" s="195">
        <f>+'[3]3.SZ.TÁBL. SEGÍTŐ SZOLGÁLAT'!$T$30</f>
        <v>2723</v>
      </c>
      <c r="T30" s="264">
        <f>+'6.SZ.TÁBL. SZOCIÁLIS NORMATÍVA'!E8+'6.SZ.TÁBL. SZOCIÁLIS NORMATÍVA'!E21+'6.SZ.TÁBL. SZOCIÁLIS NORMATÍVA'!E30</f>
        <v>2114</v>
      </c>
      <c r="U30" s="263">
        <f>+'[4]3.SZ.TÁBL. SEGÍTŐ SZOLGÁLAT'!$U$30</f>
        <v>1743</v>
      </c>
      <c r="V30" s="195">
        <f>+'[3]3.SZ.TÁBL. SEGÍTŐ SZOLGÁLAT'!$W$30</f>
        <v>2079</v>
      </c>
      <c r="W30" s="264">
        <f>+'6.SZ.TÁBL. SZOCIÁLIS NORMATÍVA'!E9+'6.SZ.TÁBL. SZOCIÁLIS NORMATÍVA'!E16+'6.SZ.TÁBL. SZOCIÁLIS NORMATÍVA'!E25</f>
        <v>1564</v>
      </c>
      <c r="X30" s="260">
        <f>+'[4]3.SZ.TÁBL. SEGÍTŐ SZOLGÁLAT'!$X$30</f>
        <v>996</v>
      </c>
      <c r="Y30" s="195">
        <f>+'[3]3.SZ.TÁBL. SEGÍTŐ SZOLGÁLAT'!$Z$30</f>
        <v>996</v>
      </c>
      <c r="Z30" s="262">
        <f>+'6.SZ.TÁBL. SZOCIÁLIS NORMATÍVA'!E5</f>
        <v>757</v>
      </c>
      <c r="AA30" s="265">
        <f>+C30+F30+I30+L30+O30+R30+U30+X30</f>
        <v>62582</v>
      </c>
      <c r="AB30" s="261">
        <f t="shared" ref="AB30:AC30" si="54">+D30+G30+J30+M30+P30+S30+V30+Y30</f>
        <v>69527</v>
      </c>
      <c r="AC30" s="266">
        <f t="shared" si="54"/>
        <v>53839</v>
      </c>
    </row>
    <row r="31" spans="1:32" ht="13.5" customHeight="1">
      <c r="A31" s="269"/>
      <c r="B31" s="161" t="s">
        <v>288</v>
      </c>
      <c r="C31" s="197">
        <f>+SUM(C32:C38)</f>
        <v>496</v>
      </c>
      <c r="D31" s="195">
        <f>+SUM(D32:D38)</f>
        <v>496</v>
      </c>
      <c r="E31" s="200">
        <f>+SUM(E32:E38)</f>
        <v>372</v>
      </c>
      <c r="F31" s="201">
        <f>+SUM(F32:F38)</f>
        <v>7571</v>
      </c>
      <c r="G31" s="195">
        <f>+SUM(G32:G38)</f>
        <v>7571</v>
      </c>
      <c r="H31" s="202">
        <f t="shared" ref="H31" si="55">+SUM(H32:H38)</f>
        <v>5382</v>
      </c>
      <c r="I31" s="197">
        <f>+SUM(I32:I38)</f>
        <v>10005</v>
      </c>
      <c r="J31" s="195">
        <f>+SUM(J32:J38)</f>
        <v>10005</v>
      </c>
      <c r="K31" s="200">
        <f t="shared" ref="K31" si="56">+SUM(K32:K38)</f>
        <v>7113</v>
      </c>
      <c r="L31" s="201">
        <f>+SUM(L32:L38)</f>
        <v>6610</v>
      </c>
      <c r="M31" s="195">
        <f>+SUM(M32:M38)</f>
        <v>6610</v>
      </c>
      <c r="N31" s="202">
        <f t="shared" ref="N31" si="57">+SUM(N32:N38)</f>
        <v>4698</v>
      </c>
      <c r="O31" s="197">
        <f>+SUM(O32:O38)</f>
        <v>2762</v>
      </c>
      <c r="P31" s="195">
        <f>+SUM(P32:P38)</f>
        <v>2762</v>
      </c>
      <c r="Q31" s="200">
        <f t="shared" ref="Q31" si="58">+SUM(Q32:Q38)</f>
        <v>1946</v>
      </c>
      <c r="R31" s="201">
        <f>+SUM(R32:R38)</f>
        <v>2821</v>
      </c>
      <c r="S31" s="195">
        <f>+SUM(S32:S38)</f>
        <v>2821</v>
      </c>
      <c r="T31" s="202">
        <f t="shared" ref="T31" si="59">+SUM(T32:T38)</f>
        <v>2116</v>
      </c>
      <c r="U31" s="201">
        <f>+SUM(U32:U38)</f>
        <v>0</v>
      </c>
      <c r="V31" s="195">
        <f>+SUM(V32:V38)</f>
        <v>0</v>
      </c>
      <c r="W31" s="202">
        <f t="shared" ref="W31" si="60">+SUM(W32:W38)</f>
        <v>0</v>
      </c>
      <c r="X31" s="197">
        <f>+SUM(X32:X38)</f>
        <v>695</v>
      </c>
      <c r="Y31" s="195">
        <f>+SUM(Y32:Y38)</f>
        <v>695</v>
      </c>
      <c r="Z31" s="200">
        <f t="shared" ref="Z31" si="61">+SUM(Z32:Z38)</f>
        <v>521</v>
      </c>
      <c r="AA31" s="203">
        <f>+SUM(AA32:AA38)</f>
        <v>30960</v>
      </c>
      <c r="AB31" s="195">
        <f t="shared" ref="AB31" si="62">+SUM(AB32:AB38)</f>
        <v>30960</v>
      </c>
      <c r="AC31" s="196">
        <f>+SUM(AC32:AC38)</f>
        <v>22148</v>
      </c>
    </row>
    <row r="32" spans="1:32" s="278" customFormat="1" ht="13.5" customHeight="1">
      <c r="A32" s="270"/>
      <c r="B32" s="389" t="s">
        <v>4</v>
      </c>
      <c r="C32" s="271">
        <f>+F127</f>
        <v>50</v>
      </c>
      <c r="D32" s="195">
        <f>+'[3]3.SZ.TÁBL. SEGÍTŐ SZOLGÁLAT'!$E$32</f>
        <v>50</v>
      </c>
      <c r="E32" s="273">
        <v>38</v>
      </c>
      <c r="F32" s="274">
        <f>+G137</f>
        <v>1119</v>
      </c>
      <c r="G32" s="195">
        <f>+'[3]3.SZ.TÁBL. SEGÍTŐ SZOLGÁLAT'!$H$32</f>
        <v>1119</v>
      </c>
      <c r="H32" s="275">
        <v>839</v>
      </c>
      <c r="I32" s="271">
        <f>+J137</f>
        <v>1479</v>
      </c>
      <c r="J32" s="195">
        <f>+'[3]3.SZ.TÁBL. SEGÍTŐ SZOLGÁLAT'!$K$32</f>
        <v>1479</v>
      </c>
      <c r="K32" s="273">
        <v>1110</v>
      </c>
      <c r="L32" s="274">
        <f>+M137</f>
        <v>977</v>
      </c>
      <c r="M32" s="195">
        <f>+'[3]3.SZ.TÁBL. SEGÍTŐ SZOLGÁLAT'!$N$32</f>
        <v>977</v>
      </c>
      <c r="N32" s="275">
        <v>733</v>
      </c>
      <c r="O32" s="271">
        <f>+P137</f>
        <v>472</v>
      </c>
      <c r="P32" s="195">
        <f>+'[3]3.SZ.TÁBL. SEGÍTŐ SZOLGÁLAT'!$Q$32</f>
        <v>472</v>
      </c>
      <c r="Q32" s="273">
        <v>354</v>
      </c>
      <c r="R32" s="274">
        <f>+R137</f>
        <v>2821</v>
      </c>
      <c r="S32" s="195">
        <f>+'[3]3.SZ.TÁBL. SEGÍTŐ SZOLGÁLAT'!$T$32</f>
        <v>2821</v>
      </c>
      <c r="T32" s="275">
        <v>2116</v>
      </c>
      <c r="U32" s="274"/>
      <c r="V32" s="195">
        <f>+'[5]3.SZ.TÁBL. SEGÍTŐ SZOLGÁLAT'!$W32</f>
        <v>0</v>
      </c>
      <c r="W32" s="275"/>
      <c r="X32" s="271"/>
      <c r="Y32" s="195">
        <f>+'[5]3.SZ.TÁBL. SEGÍTŐ SZOLGÁLAT'!$Z32</f>
        <v>0</v>
      </c>
      <c r="Z32" s="273"/>
      <c r="AA32" s="210">
        <f t="shared" ref="AA32:AA38" si="63">+C32+F32+I32+L32+O32+R32+U32+X32</f>
        <v>6918</v>
      </c>
      <c r="AB32" s="195">
        <f t="shared" ref="AB32:AB38" si="64">+D32+G32+J32+M32+P32+S32+V32+Y32</f>
        <v>6918</v>
      </c>
      <c r="AC32" s="196">
        <f t="shared" ref="AC32:AC38" si="65">+E32+H32+K32+N32+Q32+T32+W32+Z32</f>
        <v>5190</v>
      </c>
    </row>
    <row r="33" spans="1:29" s="278" customFormat="1" ht="13.5" customHeight="1">
      <c r="A33" s="270"/>
      <c r="B33" s="389" t="s">
        <v>6</v>
      </c>
      <c r="C33" s="271">
        <f t="shared" ref="C33:C38" si="66">+F128</f>
        <v>0</v>
      </c>
      <c r="D33" s="195">
        <f>+'[3]3.SZ.TÁBL. SEGÍTŐ SZOLGÁLAT'!$E$33</f>
        <v>0</v>
      </c>
      <c r="E33" s="273"/>
      <c r="F33" s="274">
        <f t="shared" ref="F33:F38" si="67">+G138</f>
        <v>509</v>
      </c>
      <c r="G33" s="195">
        <f>+'[3]3.SZ.TÁBL. SEGÍTŐ SZOLGÁLAT'!$H$33</f>
        <v>509</v>
      </c>
      <c r="H33" s="275">
        <v>85</v>
      </c>
      <c r="I33" s="271">
        <f t="shared" ref="I33:I38" si="68">+J138</f>
        <v>673</v>
      </c>
      <c r="J33" s="195">
        <f>+'[3]3.SZ.TÁBL. SEGÍTŐ SZOLGÁLAT'!$K$33</f>
        <v>673</v>
      </c>
      <c r="K33" s="273">
        <v>112</v>
      </c>
      <c r="L33" s="274">
        <f t="shared" ref="L33:L38" si="69">+M138</f>
        <v>444</v>
      </c>
      <c r="M33" s="195">
        <f>+'[3]3.SZ.TÁBL. SEGÍTŐ SZOLGÁLAT'!$N$33</f>
        <v>444</v>
      </c>
      <c r="N33" s="275">
        <v>74</v>
      </c>
      <c r="O33" s="271">
        <f t="shared" ref="O33:O38" si="70">+P138</f>
        <v>215</v>
      </c>
      <c r="P33" s="195">
        <f>+'[3]3.SZ.TÁBL. SEGÍTŐ SZOLGÁLAT'!$Q$33</f>
        <v>215</v>
      </c>
      <c r="Q33" s="273">
        <v>36</v>
      </c>
      <c r="R33" s="274"/>
      <c r="S33" s="195">
        <f>+'[5]3.SZ.TÁBL. SEGÍTŐ SZOLGÁLAT'!$T33</f>
        <v>0</v>
      </c>
      <c r="T33" s="275"/>
      <c r="U33" s="274"/>
      <c r="V33" s="195">
        <f>+'[5]3.SZ.TÁBL. SEGÍTŐ SZOLGÁLAT'!$W33</f>
        <v>0</v>
      </c>
      <c r="W33" s="275"/>
      <c r="X33" s="271"/>
      <c r="Y33" s="195">
        <f>+'[5]3.SZ.TÁBL. SEGÍTŐ SZOLGÁLAT'!$Z33</f>
        <v>0</v>
      </c>
      <c r="Z33" s="273"/>
      <c r="AA33" s="210">
        <f t="shared" si="63"/>
        <v>1841</v>
      </c>
      <c r="AB33" s="195">
        <f t="shared" si="64"/>
        <v>1841</v>
      </c>
      <c r="AC33" s="196">
        <f t="shared" si="65"/>
        <v>307</v>
      </c>
    </row>
    <row r="34" spans="1:29" s="278" customFormat="1" ht="13.5" customHeight="1">
      <c r="A34" s="270"/>
      <c r="B34" s="389" t="s">
        <v>7</v>
      </c>
      <c r="C34" s="271">
        <f t="shared" si="66"/>
        <v>50</v>
      </c>
      <c r="D34" s="195">
        <f>+'[5]3.SZ.TÁBL. SEGÍTŐ SZOLGÁLAT'!$E34</f>
        <v>50</v>
      </c>
      <c r="E34" s="273">
        <v>38</v>
      </c>
      <c r="F34" s="274">
        <f t="shared" si="67"/>
        <v>438</v>
      </c>
      <c r="G34" s="195">
        <f>+'[3]3.SZ.TÁBL. SEGÍTŐ SZOLGÁLAT'!$H$34</f>
        <v>438</v>
      </c>
      <c r="H34" s="275">
        <v>329</v>
      </c>
      <c r="I34" s="271">
        <f t="shared" si="68"/>
        <v>579</v>
      </c>
      <c r="J34" s="195">
        <f>+'[3]3.SZ.TÁBL. SEGÍTŐ SZOLGÁLAT'!$K$34</f>
        <v>579</v>
      </c>
      <c r="K34" s="273">
        <v>435</v>
      </c>
      <c r="L34" s="274">
        <f t="shared" si="69"/>
        <v>382</v>
      </c>
      <c r="M34" s="195">
        <f>+'[3]3.SZ.TÁBL. SEGÍTŐ SZOLGÁLAT'!$N$34</f>
        <v>382</v>
      </c>
      <c r="N34" s="275">
        <v>287</v>
      </c>
      <c r="O34" s="271">
        <f t="shared" si="70"/>
        <v>185</v>
      </c>
      <c r="P34" s="195">
        <f>+'[3]3.SZ.TÁBL. SEGÍTŐ SZOLGÁLAT'!$Q$34</f>
        <v>185</v>
      </c>
      <c r="Q34" s="273">
        <v>139</v>
      </c>
      <c r="R34" s="274"/>
      <c r="S34" s="195">
        <f>+'[5]3.SZ.TÁBL. SEGÍTŐ SZOLGÁLAT'!$T34</f>
        <v>0</v>
      </c>
      <c r="T34" s="275"/>
      <c r="U34" s="274"/>
      <c r="V34" s="195">
        <f>+'[5]3.SZ.TÁBL. SEGÍTŐ SZOLGÁLAT'!$W34</f>
        <v>0</v>
      </c>
      <c r="W34" s="275"/>
      <c r="X34" s="271"/>
      <c r="Y34" s="195">
        <f>+'[5]3.SZ.TÁBL. SEGÍTŐ SZOLGÁLAT'!$Z34</f>
        <v>0</v>
      </c>
      <c r="Z34" s="273"/>
      <c r="AA34" s="210">
        <f t="shared" si="63"/>
        <v>1634</v>
      </c>
      <c r="AB34" s="195">
        <f t="shared" si="64"/>
        <v>1634</v>
      </c>
      <c r="AC34" s="196">
        <f t="shared" si="65"/>
        <v>1228</v>
      </c>
    </row>
    <row r="35" spans="1:29" s="278" customFormat="1" ht="13.5" customHeight="1">
      <c r="A35" s="270"/>
      <c r="B35" s="389" t="s">
        <v>8</v>
      </c>
      <c r="C35" s="271">
        <f t="shared" si="66"/>
        <v>346</v>
      </c>
      <c r="D35" s="195">
        <f>+'[3]3.SZ.TÁBL. SEGÍTŐ SZOLGÁLAT'!$E$35</f>
        <v>346</v>
      </c>
      <c r="E35" s="273">
        <v>259</v>
      </c>
      <c r="F35" s="274">
        <f t="shared" si="67"/>
        <v>2286</v>
      </c>
      <c r="G35" s="195">
        <f>+'[3]3.SZ.TÁBL. SEGÍTŐ SZOLGÁLAT'!$H$35</f>
        <v>2286</v>
      </c>
      <c r="H35" s="275">
        <v>1715</v>
      </c>
      <c r="I35" s="271">
        <f t="shared" si="68"/>
        <v>3020</v>
      </c>
      <c r="J35" s="195">
        <f>+'[3]3.SZ.TÁBL. SEGÍTŐ SZOLGÁLAT'!$K$35</f>
        <v>3020</v>
      </c>
      <c r="K35" s="273">
        <v>2265</v>
      </c>
      <c r="L35" s="274">
        <f t="shared" si="69"/>
        <v>1996</v>
      </c>
      <c r="M35" s="195">
        <f>+'[3]3.SZ.TÁBL. SEGÍTŐ SZOLGÁLAT'!$N$35</f>
        <v>1996</v>
      </c>
      <c r="N35" s="275">
        <v>1496</v>
      </c>
      <c r="O35" s="271">
        <f t="shared" si="70"/>
        <v>963</v>
      </c>
      <c r="P35" s="195">
        <f>+'[3]3.SZ.TÁBL. SEGÍTŐ SZOLGÁLAT'!$Q$35</f>
        <v>963</v>
      </c>
      <c r="Q35" s="273">
        <v>722</v>
      </c>
      <c r="R35" s="274"/>
      <c r="S35" s="195">
        <f>+'[5]3.SZ.TÁBL. SEGÍTŐ SZOLGÁLAT'!$T35</f>
        <v>0</v>
      </c>
      <c r="T35" s="275"/>
      <c r="U35" s="274"/>
      <c r="V35" s="195">
        <f>+'[5]3.SZ.TÁBL. SEGÍTŐ SZOLGÁLAT'!$W35</f>
        <v>0</v>
      </c>
      <c r="W35" s="275"/>
      <c r="X35" s="271">
        <f>+X130</f>
        <v>695</v>
      </c>
      <c r="Y35" s="195">
        <f>+'[3]3.SZ.TÁBL. SEGÍTŐ SZOLGÁLAT'!$Z$35</f>
        <v>695</v>
      </c>
      <c r="Z35" s="273">
        <v>521</v>
      </c>
      <c r="AA35" s="210">
        <f t="shared" si="63"/>
        <v>9306</v>
      </c>
      <c r="AB35" s="195">
        <f t="shared" si="64"/>
        <v>9306</v>
      </c>
      <c r="AC35" s="196">
        <f t="shared" si="65"/>
        <v>6978</v>
      </c>
    </row>
    <row r="36" spans="1:29" s="278" customFormat="1" ht="13.5" customHeight="1">
      <c r="A36" s="270"/>
      <c r="B36" s="389" t="s">
        <v>9</v>
      </c>
      <c r="C36" s="271">
        <f t="shared" si="66"/>
        <v>50</v>
      </c>
      <c r="D36" s="195">
        <f>+'[3]3.SZ.TÁBL. SEGÍTŐ SZOLGÁLAT'!$E$36</f>
        <v>50</v>
      </c>
      <c r="E36" s="273">
        <v>37</v>
      </c>
      <c r="F36" s="274">
        <f t="shared" si="67"/>
        <v>1367</v>
      </c>
      <c r="G36" s="195">
        <f>+'[3]3.SZ.TÁBL. SEGÍTŐ SZOLGÁLAT'!$H$36</f>
        <v>1367</v>
      </c>
      <c r="H36" s="275">
        <v>1025</v>
      </c>
      <c r="I36" s="271">
        <f t="shared" si="68"/>
        <v>1807</v>
      </c>
      <c r="J36" s="195">
        <f>+'[3]3.SZ.TÁBL. SEGÍTŐ SZOLGÁLAT'!$K$36</f>
        <v>1807</v>
      </c>
      <c r="K36" s="273">
        <v>1355</v>
      </c>
      <c r="L36" s="274">
        <f t="shared" si="69"/>
        <v>1194</v>
      </c>
      <c r="M36" s="195">
        <f>+'[3]3.SZ.TÁBL. SEGÍTŐ SZOLGÁLAT'!$N$36</f>
        <v>1194</v>
      </c>
      <c r="N36" s="275">
        <v>895</v>
      </c>
      <c r="O36" s="271">
        <f t="shared" si="70"/>
        <v>576</v>
      </c>
      <c r="P36" s="195">
        <f>+'[3]3.SZ.TÁBL. SEGÍTŐ SZOLGÁLAT'!$Q$36</f>
        <v>576</v>
      </c>
      <c r="Q36" s="273">
        <v>432</v>
      </c>
      <c r="R36" s="274"/>
      <c r="S36" s="195">
        <f>+'[5]3.SZ.TÁBL. SEGÍTŐ SZOLGÁLAT'!$T36</f>
        <v>0</v>
      </c>
      <c r="T36" s="275"/>
      <c r="U36" s="274"/>
      <c r="V36" s="195">
        <f>+'[5]3.SZ.TÁBL. SEGÍTŐ SZOLGÁLAT'!$W36</f>
        <v>0</v>
      </c>
      <c r="W36" s="275"/>
      <c r="X36" s="271"/>
      <c r="Y36" s="195">
        <f>+'[5]3.SZ.TÁBL. SEGÍTŐ SZOLGÁLAT'!$Z36</f>
        <v>0</v>
      </c>
      <c r="Z36" s="273"/>
      <c r="AA36" s="210">
        <f t="shared" si="63"/>
        <v>4994</v>
      </c>
      <c r="AB36" s="195">
        <f t="shared" si="64"/>
        <v>4994</v>
      </c>
      <c r="AC36" s="196">
        <f t="shared" si="65"/>
        <v>3744</v>
      </c>
    </row>
    <row r="37" spans="1:29" s="278" customFormat="1" ht="13.5" customHeight="1">
      <c r="A37" s="270"/>
      <c r="B37" s="389" t="s">
        <v>10</v>
      </c>
      <c r="C37" s="271">
        <f t="shared" si="66"/>
        <v>0</v>
      </c>
      <c r="D37" s="195">
        <f>+'[5]3.SZ.TÁBL. SEGÍTŐ SZOLGÁLAT'!$E37</f>
        <v>0</v>
      </c>
      <c r="E37" s="273"/>
      <c r="F37" s="274">
        <f t="shared" si="67"/>
        <v>833</v>
      </c>
      <c r="G37" s="195">
        <f>+'[3]3.SZ.TÁBL. SEGÍTŐ SZOLGÁLAT'!$H$37</f>
        <v>833</v>
      </c>
      <c r="H37" s="275">
        <v>624</v>
      </c>
      <c r="I37" s="271">
        <f t="shared" si="68"/>
        <v>1100</v>
      </c>
      <c r="J37" s="195">
        <f>+'[3]3.SZ.TÁBL. SEGÍTŐ SZOLGÁLAT'!$K$37</f>
        <v>1100</v>
      </c>
      <c r="K37" s="273">
        <v>825</v>
      </c>
      <c r="L37" s="274">
        <f t="shared" si="69"/>
        <v>727</v>
      </c>
      <c r="M37" s="195">
        <f>+'[3]3.SZ.TÁBL. SEGÍTŐ SZOLGÁLAT'!$N$37</f>
        <v>727</v>
      </c>
      <c r="N37" s="275">
        <v>545</v>
      </c>
      <c r="O37" s="271">
        <f t="shared" si="70"/>
        <v>351</v>
      </c>
      <c r="P37" s="195">
        <f>+'[3]3.SZ.TÁBL. SEGÍTŐ SZOLGÁLAT'!$Q$37</f>
        <v>351</v>
      </c>
      <c r="Q37" s="273">
        <v>263</v>
      </c>
      <c r="R37" s="274"/>
      <c r="S37" s="195">
        <f>+'[5]3.SZ.TÁBL. SEGÍTŐ SZOLGÁLAT'!$T37</f>
        <v>0</v>
      </c>
      <c r="T37" s="275"/>
      <c r="U37" s="274"/>
      <c r="V37" s="195">
        <f>+'[5]3.SZ.TÁBL. SEGÍTŐ SZOLGÁLAT'!$W37</f>
        <v>0</v>
      </c>
      <c r="W37" s="275"/>
      <c r="X37" s="271"/>
      <c r="Y37" s="195">
        <f>+'[5]3.SZ.TÁBL. SEGÍTŐ SZOLGÁLAT'!$Z37</f>
        <v>0</v>
      </c>
      <c r="Z37" s="273"/>
      <c r="AA37" s="210">
        <f t="shared" si="63"/>
        <v>3011</v>
      </c>
      <c r="AB37" s="195">
        <f t="shared" si="64"/>
        <v>3011</v>
      </c>
      <c r="AC37" s="196">
        <f t="shared" si="65"/>
        <v>2257</v>
      </c>
    </row>
    <row r="38" spans="1:29" s="278" customFormat="1" ht="13.5" customHeight="1">
      <c r="A38" s="488"/>
      <c r="B38" s="390" t="s">
        <v>289</v>
      </c>
      <c r="C38" s="489">
        <f t="shared" si="66"/>
        <v>0</v>
      </c>
      <c r="D38" s="220">
        <f>+'[5]3.SZ.TÁBL. SEGÍTŐ SZOLGÁLAT'!$E38</f>
        <v>0</v>
      </c>
      <c r="E38" s="292"/>
      <c r="F38" s="490">
        <f t="shared" si="67"/>
        <v>1019</v>
      </c>
      <c r="G38" s="220">
        <f>+'[3]3.SZ.TÁBL. SEGÍTŐ SZOLGÁLAT'!$H$38</f>
        <v>1019</v>
      </c>
      <c r="H38" s="491">
        <v>765</v>
      </c>
      <c r="I38" s="490">
        <f t="shared" si="68"/>
        <v>1347</v>
      </c>
      <c r="J38" s="220">
        <f>+'[3]3.SZ.TÁBL. SEGÍTŐ SZOLGÁLAT'!$K$38</f>
        <v>1347</v>
      </c>
      <c r="K38" s="292">
        <v>1011</v>
      </c>
      <c r="L38" s="490">
        <f t="shared" si="69"/>
        <v>890</v>
      </c>
      <c r="M38" s="220">
        <f>+'[3]3.SZ.TÁBL. SEGÍTŐ SZOLGÁLAT'!$N$38</f>
        <v>890</v>
      </c>
      <c r="N38" s="491">
        <v>668</v>
      </c>
      <c r="O38" s="489">
        <f t="shared" si="70"/>
        <v>0</v>
      </c>
      <c r="P38" s="220">
        <f>+'[5]3.SZ.TÁBL. SEGÍTŐ SZOLGÁLAT'!$Q38</f>
        <v>0</v>
      </c>
      <c r="Q38" s="292"/>
      <c r="R38" s="490"/>
      <c r="S38" s="220">
        <f>+'[5]3.SZ.TÁBL. SEGÍTŐ SZOLGÁLAT'!$T38</f>
        <v>0</v>
      </c>
      <c r="T38" s="491"/>
      <c r="U38" s="490"/>
      <c r="V38" s="220">
        <f>+'[5]3.SZ.TÁBL. SEGÍTŐ SZOLGÁLAT'!$W38</f>
        <v>0</v>
      </c>
      <c r="W38" s="491"/>
      <c r="X38" s="489"/>
      <c r="Y38" s="220">
        <f>+'[5]3.SZ.TÁBL. SEGÍTŐ SZOLGÁLAT'!$Z38</f>
        <v>0</v>
      </c>
      <c r="Z38" s="292"/>
      <c r="AA38" s="235">
        <f t="shared" si="63"/>
        <v>3256</v>
      </c>
      <c r="AB38" s="220">
        <f t="shared" si="64"/>
        <v>3256</v>
      </c>
      <c r="AC38" s="225">
        <f t="shared" si="65"/>
        <v>2444</v>
      </c>
    </row>
    <row r="39" spans="1:29" s="278" customFormat="1" ht="13.5" customHeight="1">
      <c r="A39" s="279"/>
      <c r="B39" s="178" t="s">
        <v>395</v>
      </c>
      <c r="C39" s="280"/>
      <c r="D39" s="254"/>
      <c r="E39" s="282">
        <v>-10</v>
      </c>
      <c r="F39" s="610"/>
      <c r="G39" s="254"/>
      <c r="H39" s="611">
        <v>-710</v>
      </c>
      <c r="I39" s="280"/>
      <c r="J39" s="254"/>
      <c r="K39" s="282">
        <v>-175</v>
      </c>
      <c r="L39" s="610"/>
      <c r="M39" s="254"/>
      <c r="N39" s="611">
        <v>215</v>
      </c>
      <c r="O39" s="280"/>
      <c r="P39" s="254"/>
      <c r="Q39" s="282">
        <v>-399</v>
      </c>
      <c r="R39" s="610"/>
      <c r="S39" s="254"/>
      <c r="T39" s="611">
        <v>-423</v>
      </c>
      <c r="U39" s="610"/>
      <c r="V39" s="254"/>
      <c r="W39" s="611">
        <v>-207</v>
      </c>
      <c r="X39" s="280"/>
      <c r="Y39" s="254"/>
      <c r="Z39" s="282">
        <v>-406</v>
      </c>
      <c r="AA39" s="612">
        <f t="shared" ref="AA39" si="71">+C39+F39+I39+L39+O39+R39+U39+X39</f>
        <v>0</v>
      </c>
      <c r="AB39" s="254">
        <f t="shared" ref="AB39:AC39" si="72">+D39+G39+J39+M39+P39+S39+V39+Y39</f>
        <v>0</v>
      </c>
      <c r="AC39" s="255">
        <f t="shared" si="72"/>
        <v>-2115</v>
      </c>
    </row>
    <row r="40" spans="1:29" s="322" customFormat="1" ht="13.5" customHeight="1" thickBot="1">
      <c r="A40" s="285" t="s">
        <v>163</v>
      </c>
      <c r="B40" s="267" t="s">
        <v>122</v>
      </c>
      <c r="C40" s="335">
        <f>SUM(C28:C29)</f>
        <v>1641</v>
      </c>
      <c r="D40" s="298">
        <f>SUM(D28:D29)</f>
        <v>1749</v>
      </c>
      <c r="E40" s="300">
        <f>SUM(E28:E29)</f>
        <v>1316</v>
      </c>
      <c r="F40" s="335">
        <f>SUM(F28:F29)</f>
        <v>19471</v>
      </c>
      <c r="G40" s="298">
        <f>SUM(G28:G29)</f>
        <v>20886</v>
      </c>
      <c r="H40" s="492">
        <f t="shared" ref="H40" si="73">SUM(H28:H29)</f>
        <v>15358</v>
      </c>
      <c r="I40" s="493">
        <f>SUM(I28:I29)</f>
        <v>30363</v>
      </c>
      <c r="J40" s="298">
        <f>SUM(J28:J29)</f>
        <v>32769</v>
      </c>
      <c r="K40" s="300">
        <f t="shared" ref="K40" si="74">SUM(K28:K29)</f>
        <v>24487</v>
      </c>
      <c r="L40" s="335">
        <f>SUM(L28:L29)</f>
        <v>21610</v>
      </c>
      <c r="M40" s="298">
        <f>SUM(M28:M29)</f>
        <v>23451</v>
      </c>
      <c r="N40" s="492">
        <f t="shared" ref="N40" si="75">SUM(N28:N29)</f>
        <v>17852</v>
      </c>
      <c r="O40" s="493">
        <f>SUM(O28:O29)</f>
        <v>11702</v>
      </c>
      <c r="P40" s="298">
        <f>SUM(P28:P29)</f>
        <v>12666</v>
      </c>
      <c r="Q40" s="300">
        <f t="shared" ref="Q40" si="76">SUM(Q28:Q29)</f>
        <v>9171</v>
      </c>
      <c r="R40" s="335">
        <f>SUM(R28:R29)</f>
        <v>5321</v>
      </c>
      <c r="S40" s="298">
        <f>SUM(S28:S29)</f>
        <v>5651</v>
      </c>
      <c r="T40" s="492">
        <f t="shared" ref="T40" si="77">SUM(T28:T29)</f>
        <v>3914</v>
      </c>
      <c r="U40" s="335">
        <f>SUM(U28:U29)</f>
        <v>1743</v>
      </c>
      <c r="V40" s="298">
        <f>SUM(V28:V29)</f>
        <v>2079</v>
      </c>
      <c r="W40" s="492">
        <f t="shared" ref="W40" si="78">SUM(W28:W29)</f>
        <v>1357</v>
      </c>
      <c r="X40" s="493">
        <f>SUM(X28:X29)</f>
        <v>1691</v>
      </c>
      <c r="Y40" s="298">
        <f>SUM(Y28:Y29)</f>
        <v>1691</v>
      </c>
      <c r="Z40" s="300">
        <f t="shared" ref="Z40" si="79">SUM(Z28:Z29)</f>
        <v>872</v>
      </c>
      <c r="AA40" s="297">
        <f>SUM(AA28:AA29)</f>
        <v>93542</v>
      </c>
      <c r="AB40" s="298">
        <f t="shared" ref="AB40:AC40" si="80">SUM(AB28:AB29)</f>
        <v>100942</v>
      </c>
      <c r="AC40" s="299">
        <f t="shared" si="80"/>
        <v>74327</v>
      </c>
    </row>
    <row r="41" spans="1:29" s="322" customFormat="1" ht="13.5" customHeight="1" thickBot="1">
      <c r="A41" s="780" t="s">
        <v>0</v>
      </c>
      <c r="B41" s="781"/>
      <c r="C41" s="304">
        <f>+C27+C40</f>
        <v>2441</v>
      </c>
      <c r="D41" s="302">
        <f>+D27+D40</f>
        <v>2549</v>
      </c>
      <c r="E41" s="305">
        <f>+E27+E40</f>
        <v>1968</v>
      </c>
      <c r="F41" s="325">
        <f>+F27+F40</f>
        <v>19471</v>
      </c>
      <c r="G41" s="302">
        <f>+G27+G40</f>
        <v>20921</v>
      </c>
      <c r="H41" s="326">
        <f t="shared" ref="H41" si="81">+H27+H40</f>
        <v>15364</v>
      </c>
      <c r="I41" s="304">
        <f>+I27+I40</f>
        <v>32523</v>
      </c>
      <c r="J41" s="302">
        <f>+J27+J40</f>
        <v>34945</v>
      </c>
      <c r="K41" s="305">
        <f t="shared" ref="K41" si="82">+K27+K40</f>
        <v>27098</v>
      </c>
      <c r="L41" s="325">
        <f>+L27+L40</f>
        <v>21610</v>
      </c>
      <c r="M41" s="302">
        <f>+M27+M40</f>
        <v>23706</v>
      </c>
      <c r="N41" s="326">
        <f t="shared" ref="N41" si="83">+N27+N40</f>
        <v>18117</v>
      </c>
      <c r="O41" s="304">
        <f>+O27+O40</f>
        <v>13322</v>
      </c>
      <c r="P41" s="302">
        <f>+P27+P40</f>
        <v>14288</v>
      </c>
      <c r="Q41" s="305">
        <f t="shared" ref="Q41" si="84">+Q27+Q40</f>
        <v>10665</v>
      </c>
      <c r="R41" s="325">
        <f>+R27+R40</f>
        <v>5821</v>
      </c>
      <c r="S41" s="302">
        <f>+S27+S40</f>
        <v>6151</v>
      </c>
      <c r="T41" s="326">
        <f t="shared" ref="T41" si="85">+T27+T40</f>
        <v>4283</v>
      </c>
      <c r="U41" s="325">
        <f>+U27+U40</f>
        <v>4416</v>
      </c>
      <c r="V41" s="302">
        <f>+V27+V40</f>
        <v>4752</v>
      </c>
      <c r="W41" s="326">
        <f t="shared" ref="W41" si="86">+W27+W40</f>
        <v>3850</v>
      </c>
      <c r="X41" s="304">
        <f>+X27+X40</f>
        <v>2958</v>
      </c>
      <c r="Y41" s="302">
        <f>+Y27+Y40</f>
        <v>2958</v>
      </c>
      <c r="Z41" s="305">
        <f t="shared" ref="Z41" si="87">+Z27+Z40</f>
        <v>1257</v>
      </c>
      <c r="AA41" s="301">
        <f>+AA27+AA40</f>
        <v>102562</v>
      </c>
      <c r="AB41" s="302">
        <f t="shared" ref="AB41:AC41" si="88">+AB27+AB40</f>
        <v>110270</v>
      </c>
      <c r="AC41" s="303">
        <f t="shared" si="88"/>
        <v>82602</v>
      </c>
    </row>
    <row r="42" spans="1:29" ht="13.5" customHeight="1">
      <c r="A42" s="187" t="s">
        <v>181</v>
      </c>
      <c r="B42" s="238" t="s">
        <v>182</v>
      </c>
      <c r="C42" s="205">
        <f>+'[6]Segítő Szolgálat'!$B17</f>
        <v>767</v>
      </c>
      <c r="D42" s="195">
        <f>+'[3]3.SZ.TÁBL. SEGÍTŐ SZOLGÁLAT'!$E$41</f>
        <v>773</v>
      </c>
      <c r="E42" s="207">
        <v>612</v>
      </c>
      <c r="F42" s="327">
        <f>+'[6]Segítő Szolgálat'!$C17</f>
        <v>9020</v>
      </c>
      <c r="G42" s="195">
        <f>+'[3]3.SZ.TÁBL. SEGÍTŐ SZOLGÁLAT'!$H$41</f>
        <v>9710</v>
      </c>
      <c r="H42" s="209">
        <v>7700</v>
      </c>
      <c r="I42" s="327">
        <f>+'[6]Segítő Szolgálat'!$D17</f>
        <v>21203</v>
      </c>
      <c r="J42" s="195">
        <f>+'[3]3.SZ.TÁBL. SEGÍTŐ SZOLGÁLAT'!$K$41</f>
        <v>22662</v>
      </c>
      <c r="K42" s="207">
        <v>18102</v>
      </c>
      <c r="L42" s="327">
        <f>+'[6]Segítő Szolgálat'!$E17</f>
        <v>12609</v>
      </c>
      <c r="M42" s="195">
        <f>+'[3]3.SZ.TÁBL. SEGÍTŐ SZOLGÁLAT'!$N$41</f>
        <v>13205</v>
      </c>
      <c r="N42" s="209">
        <v>10523</v>
      </c>
      <c r="O42" s="327">
        <f>+'[6]Segítő Szolgálat'!$F17</f>
        <v>6591</v>
      </c>
      <c r="P42" s="195">
        <f>+'[3]3.SZ.TÁBL. SEGÍTŐ SZOLGÁLAT'!$Q$41</f>
        <v>7035</v>
      </c>
      <c r="Q42" s="207">
        <v>5479</v>
      </c>
      <c r="R42" s="327">
        <f>+'[6]Segítő Szolgálat'!$G17</f>
        <v>1781</v>
      </c>
      <c r="S42" s="195">
        <f>+'[3]3.SZ.TÁBL. SEGÍTŐ SZOLGÁLAT'!$T$41</f>
        <v>1900</v>
      </c>
      <c r="T42" s="209">
        <v>1441</v>
      </c>
      <c r="U42" s="327">
        <f>+'[6]Segítő Szolgálat'!$H17</f>
        <v>2974</v>
      </c>
      <c r="V42" s="195">
        <f>+'[3]3.SZ.TÁBL. SEGÍTŐ SZOLGÁLAT'!$W$41</f>
        <v>3232</v>
      </c>
      <c r="W42" s="209">
        <v>2616</v>
      </c>
      <c r="X42" s="485">
        <f>+'[6]Segítő Szolgálat'!$I17</f>
        <v>0</v>
      </c>
      <c r="Y42" s="195">
        <f>+'[5]3.SZ.TÁBL. SEGÍTŐ SZOLGÁLAT'!$Z41</f>
        <v>0</v>
      </c>
      <c r="Z42" s="207"/>
      <c r="AA42" s="210">
        <f t="shared" ref="AA42:AA55" si="89">+C42+F42+I42+L42+O42+R42+U42+X42</f>
        <v>54945</v>
      </c>
      <c r="AB42" s="206">
        <f t="shared" ref="AB42:AB55" si="90">+D42+G42+J42+M42+P42+S42+V42+Y42</f>
        <v>58517</v>
      </c>
      <c r="AC42" s="211">
        <f t="shared" ref="AC42:AC55" si="91">+E42+H42+K42+N42+Q42+T42+W42+Z42</f>
        <v>46473</v>
      </c>
    </row>
    <row r="43" spans="1:29" ht="13.5" customHeight="1">
      <c r="A43" s="188" t="s">
        <v>183</v>
      </c>
      <c r="B43" s="198" t="s">
        <v>184</v>
      </c>
      <c r="C43" s="205">
        <f>+'[6]Segítő Szolgálat'!$B18</f>
        <v>0</v>
      </c>
      <c r="D43" s="195">
        <f>+'[5]3.SZ.TÁBL. SEGÍTŐ SZOLGÁLAT'!$E42</f>
        <v>0</v>
      </c>
      <c r="E43" s="200"/>
      <c r="F43" s="208">
        <f>+'[6]Segítő Szolgálat'!$C18</f>
        <v>0</v>
      </c>
      <c r="G43" s="195">
        <f>+'[5]3.SZ.TÁBL. SEGÍTŐ SZOLGÁLAT'!$H42</f>
        <v>0</v>
      </c>
      <c r="H43" s="202"/>
      <c r="I43" s="208">
        <f>+'[6]Segítő Szolgálat'!$D18</f>
        <v>0</v>
      </c>
      <c r="J43" s="195">
        <f>+'[5]3.SZ.TÁBL. SEGÍTŐ SZOLGÁLAT'!$K42</f>
        <v>0</v>
      </c>
      <c r="K43" s="200"/>
      <c r="L43" s="208">
        <f>+'[6]Segítő Szolgálat'!$E18</f>
        <v>0</v>
      </c>
      <c r="M43" s="195">
        <f>+'[5]3.SZ.TÁBL. SEGÍTŐ SZOLGÁLAT'!$N42</f>
        <v>0</v>
      </c>
      <c r="N43" s="202"/>
      <c r="O43" s="208">
        <f>+'[6]Segítő Szolgálat'!$F18</f>
        <v>0</v>
      </c>
      <c r="P43" s="195">
        <f>+'[5]3.SZ.TÁBL. SEGÍTŐ SZOLGÁLAT'!$Q42</f>
        <v>0</v>
      </c>
      <c r="Q43" s="200"/>
      <c r="R43" s="208">
        <f>+'[6]Segítő Szolgálat'!$G18</f>
        <v>0</v>
      </c>
      <c r="S43" s="195">
        <f>+'[5]3.SZ.TÁBL. SEGÍTŐ SZOLGÁLAT'!$T42</f>
        <v>0</v>
      </c>
      <c r="T43" s="202"/>
      <c r="U43" s="208">
        <f>+'[6]Segítő Szolgálat'!$H18</f>
        <v>0</v>
      </c>
      <c r="V43" s="195">
        <f>+'[5]3.SZ.TÁBL. SEGÍTŐ SZOLGÁLAT'!$W42</f>
        <v>0</v>
      </c>
      <c r="W43" s="202"/>
      <c r="X43" s="205">
        <f>+'[6]Segítő Szolgálat'!$I18</f>
        <v>0</v>
      </c>
      <c r="Y43" s="195">
        <f>+'[5]3.SZ.TÁBL. SEGÍTŐ SZOLGÁLAT'!$Z42</f>
        <v>0</v>
      </c>
      <c r="Z43" s="200"/>
      <c r="AA43" s="210">
        <f t="shared" si="89"/>
        <v>0</v>
      </c>
      <c r="AB43" s="195">
        <f t="shared" si="90"/>
        <v>0</v>
      </c>
      <c r="AC43" s="196">
        <f t="shared" si="91"/>
        <v>0</v>
      </c>
    </row>
    <row r="44" spans="1:29" ht="13.5" customHeight="1">
      <c r="A44" s="188" t="s">
        <v>185</v>
      </c>
      <c r="B44" s="198" t="s">
        <v>186</v>
      </c>
      <c r="C44" s="205">
        <f>+'[6]Segítő Szolgálat'!$B19</f>
        <v>0</v>
      </c>
      <c r="D44" s="195">
        <f>+'[5]3.SZ.TÁBL. SEGÍTŐ SZOLGÁLAT'!$E43</f>
        <v>0</v>
      </c>
      <c r="E44" s="200"/>
      <c r="F44" s="208">
        <f>+'[6]Segítő Szolgálat'!$C19</f>
        <v>0</v>
      </c>
      <c r="G44" s="195">
        <f>+'[5]3.SZ.TÁBL. SEGÍTŐ SZOLGÁLAT'!$H43</f>
        <v>0</v>
      </c>
      <c r="H44" s="202"/>
      <c r="I44" s="208">
        <f>+'[6]Segítő Szolgálat'!$D19</f>
        <v>0</v>
      </c>
      <c r="J44" s="195">
        <f>+'[5]3.SZ.TÁBL. SEGÍTŐ SZOLGÁLAT'!$K43</f>
        <v>0</v>
      </c>
      <c r="K44" s="200"/>
      <c r="L44" s="208">
        <f>+'[6]Segítő Szolgálat'!$E19</f>
        <v>0</v>
      </c>
      <c r="M44" s="195">
        <f>+'[5]3.SZ.TÁBL. SEGÍTŐ SZOLGÁLAT'!$N43</f>
        <v>0</v>
      </c>
      <c r="N44" s="202"/>
      <c r="O44" s="208">
        <f>+'[6]Segítő Szolgálat'!$F19</f>
        <v>0</v>
      </c>
      <c r="P44" s="195">
        <f>+'[5]3.SZ.TÁBL. SEGÍTŐ SZOLGÁLAT'!$Q43</f>
        <v>0</v>
      </c>
      <c r="Q44" s="200"/>
      <c r="R44" s="208">
        <f>+'[6]Segítő Szolgálat'!$G19</f>
        <v>0</v>
      </c>
      <c r="S44" s="195">
        <f>+'[5]3.SZ.TÁBL. SEGÍTŐ SZOLGÁLAT'!$T43</f>
        <v>0</v>
      </c>
      <c r="T44" s="202"/>
      <c r="U44" s="208">
        <f>+'[6]Segítő Szolgálat'!$H19</f>
        <v>0</v>
      </c>
      <c r="V44" s="195">
        <f>+'[5]3.SZ.TÁBL. SEGÍTŐ SZOLGÁLAT'!$W43</f>
        <v>0</v>
      </c>
      <c r="W44" s="202"/>
      <c r="X44" s="205">
        <f>+'[6]Segítő Szolgálat'!$I19</f>
        <v>0</v>
      </c>
      <c r="Y44" s="195">
        <f>+'[5]3.SZ.TÁBL. SEGÍTŐ SZOLGÁLAT'!$Z43</f>
        <v>0</v>
      </c>
      <c r="Z44" s="200"/>
      <c r="AA44" s="210">
        <f t="shared" si="89"/>
        <v>0</v>
      </c>
      <c r="AB44" s="195">
        <f t="shared" si="90"/>
        <v>0</v>
      </c>
      <c r="AC44" s="196">
        <f t="shared" si="91"/>
        <v>0</v>
      </c>
    </row>
    <row r="45" spans="1:29" ht="13.5" customHeight="1">
      <c r="A45" s="188" t="s">
        <v>187</v>
      </c>
      <c r="B45" s="198" t="s">
        <v>188</v>
      </c>
      <c r="C45" s="205">
        <f>+'[6]Segítő Szolgálat'!$B20</f>
        <v>0</v>
      </c>
      <c r="D45" s="195">
        <f>+'[5]3.SZ.TÁBL. SEGÍTŐ SZOLGÁLAT'!$E44</f>
        <v>0</v>
      </c>
      <c r="E45" s="200"/>
      <c r="F45" s="208">
        <f>+'[6]Segítő Szolgálat'!$C20</f>
        <v>537</v>
      </c>
      <c r="G45" s="195">
        <f>+'[3]3.SZ.TÁBL. SEGÍTŐ SZOLGÁLAT'!$H$44</f>
        <v>316</v>
      </c>
      <c r="H45" s="202">
        <v>222</v>
      </c>
      <c r="I45" s="208">
        <f>+'[6]Segítő Szolgálat'!$D20</f>
        <v>100</v>
      </c>
      <c r="J45" s="195">
        <f>+'[3]3.SZ.TÁBL. SEGÍTŐ SZOLGÁLAT'!$K$44</f>
        <v>100</v>
      </c>
      <c r="K45" s="200">
        <v>68</v>
      </c>
      <c r="L45" s="208">
        <f>+'[6]Segítő Szolgálat'!$E20</f>
        <v>0</v>
      </c>
      <c r="M45" s="195">
        <f>+'[5]3.SZ.TÁBL. SEGÍTŐ SZOLGÁLAT'!$N44</f>
        <v>0</v>
      </c>
      <c r="N45" s="202">
        <v>90</v>
      </c>
      <c r="O45" s="208">
        <f>+'[6]Segítő Szolgálat'!$F20</f>
        <v>50</v>
      </c>
      <c r="P45" s="195">
        <f>+'[3]3.SZ.TÁBL. SEGÍTŐ SZOLGÁLAT'!$Q$44</f>
        <v>50</v>
      </c>
      <c r="Q45" s="200"/>
      <c r="R45" s="208">
        <f>+'[6]Segítő Szolgálat'!$G20</f>
        <v>0</v>
      </c>
      <c r="S45" s="195">
        <f>+'[5]3.SZ.TÁBL. SEGÍTŐ SZOLGÁLAT'!$T44</f>
        <v>0</v>
      </c>
      <c r="T45" s="202"/>
      <c r="U45" s="208">
        <f>+'[6]Segítő Szolgálat'!$H20</f>
        <v>25</v>
      </c>
      <c r="V45" s="195">
        <f>+'[3]3.SZ.TÁBL. SEGÍTŐ SZOLGÁLAT'!$W$44</f>
        <v>25</v>
      </c>
      <c r="W45" s="202">
        <v>10</v>
      </c>
      <c r="X45" s="205">
        <f>+'[6]Segítő Szolgálat'!$I20</f>
        <v>0</v>
      </c>
      <c r="Y45" s="195">
        <f>+'[5]3.SZ.TÁBL. SEGÍTŐ SZOLGÁLAT'!$Z44</f>
        <v>0</v>
      </c>
      <c r="Z45" s="200"/>
      <c r="AA45" s="210">
        <f t="shared" si="89"/>
        <v>712</v>
      </c>
      <c r="AB45" s="195">
        <f t="shared" si="90"/>
        <v>491</v>
      </c>
      <c r="AC45" s="196">
        <f t="shared" si="91"/>
        <v>390</v>
      </c>
    </row>
    <row r="46" spans="1:29" ht="13.5" customHeight="1">
      <c r="A46" s="188" t="s">
        <v>189</v>
      </c>
      <c r="B46" s="198" t="s">
        <v>190</v>
      </c>
      <c r="C46" s="205">
        <f>+'[6]Segítő Szolgálat'!$B21</f>
        <v>0</v>
      </c>
      <c r="D46" s="195">
        <f>+'[5]3.SZ.TÁBL. SEGÍTŐ SZOLGÁLAT'!$E45</f>
        <v>0</v>
      </c>
      <c r="E46" s="200"/>
      <c r="F46" s="208">
        <f>+'[6]Segítő Szolgálat'!$C21</f>
        <v>0</v>
      </c>
      <c r="G46" s="195">
        <f>+'[5]3.SZ.TÁBL. SEGÍTŐ SZOLGÁLAT'!$H45</f>
        <v>0</v>
      </c>
      <c r="H46" s="202"/>
      <c r="I46" s="208">
        <f>+'[6]Segítő Szolgálat'!$D21</f>
        <v>0</v>
      </c>
      <c r="J46" s="195">
        <f>+'[5]3.SZ.TÁBL. SEGÍTŐ SZOLGÁLAT'!$K45</f>
        <v>0</v>
      </c>
      <c r="K46" s="200"/>
      <c r="L46" s="208">
        <f>+'[6]Segítő Szolgálat'!$E21</f>
        <v>0</v>
      </c>
      <c r="M46" s="195">
        <f>+'[5]3.SZ.TÁBL. SEGÍTŐ SZOLGÁLAT'!$N45</f>
        <v>0</v>
      </c>
      <c r="N46" s="202"/>
      <c r="O46" s="208">
        <f>+'[6]Segítő Szolgálat'!$F21</f>
        <v>0</v>
      </c>
      <c r="P46" s="195">
        <f>+'[5]3.SZ.TÁBL. SEGÍTŐ SZOLGÁLAT'!$Q45</f>
        <v>0</v>
      </c>
      <c r="Q46" s="200"/>
      <c r="R46" s="208">
        <f>+'[6]Segítő Szolgálat'!$G21</f>
        <v>0</v>
      </c>
      <c r="S46" s="195">
        <f>+'[5]3.SZ.TÁBL. SEGÍTŐ SZOLGÁLAT'!$T45</f>
        <v>0</v>
      </c>
      <c r="T46" s="202"/>
      <c r="U46" s="208">
        <f>+'[6]Segítő Szolgálat'!$H21</f>
        <v>0</v>
      </c>
      <c r="V46" s="195">
        <f>+'[5]3.SZ.TÁBL. SEGÍTŐ SZOLGÁLAT'!$W45</f>
        <v>0</v>
      </c>
      <c r="W46" s="202"/>
      <c r="X46" s="205">
        <f>+'[6]Segítő Szolgálat'!$I21</f>
        <v>0</v>
      </c>
      <c r="Y46" s="195">
        <f>+'[5]3.SZ.TÁBL. SEGÍTŐ SZOLGÁLAT'!$Z45</f>
        <v>0</v>
      </c>
      <c r="Z46" s="200"/>
      <c r="AA46" s="210">
        <f t="shared" si="89"/>
        <v>0</v>
      </c>
      <c r="AB46" s="195">
        <f t="shared" si="90"/>
        <v>0</v>
      </c>
      <c r="AC46" s="196">
        <f t="shared" si="91"/>
        <v>0</v>
      </c>
    </row>
    <row r="47" spans="1:29" ht="13.5" customHeight="1">
      <c r="A47" s="188" t="s">
        <v>191</v>
      </c>
      <c r="B47" s="198" t="s">
        <v>1</v>
      </c>
      <c r="C47" s="205">
        <f>+'[6]Segítő Szolgálat'!$B22</f>
        <v>0</v>
      </c>
      <c r="D47" s="195">
        <f>+'[5]3.SZ.TÁBL. SEGÍTŐ SZOLGÁLAT'!$E46</f>
        <v>0</v>
      </c>
      <c r="E47" s="200"/>
      <c r="F47" s="208">
        <f>+'[6]Segítő Szolgálat'!$C22</f>
        <v>0</v>
      </c>
      <c r="G47" s="195">
        <f>+'[5]3.SZ.TÁBL. SEGÍTŐ SZOLGÁLAT'!$H46</f>
        <v>0</v>
      </c>
      <c r="H47" s="202"/>
      <c r="I47" s="208">
        <f>+'[6]Segítő Szolgálat'!$D22</f>
        <v>0</v>
      </c>
      <c r="J47" s="195">
        <f>+'[5]3.SZ.TÁBL. SEGÍTŐ SZOLGÁLAT'!$K46</f>
        <v>0</v>
      </c>
      <c r="K47" s="200"/>
      <c r="L47" s="208">
        <f>+'[6]Segítő Szolgálat'!$E22</f>
        <v>545</v>
      </c>
      <c r="M47" s="195">
        <f>+'[3]3.SZ.TÁBL. SEGÍTŐ SZOLGÁLAT'!$N$46</f>
        <v>545</v>
      </c>
      <c r="N47" s="202">
        <v>545</v>
      </c>
      <c r="O47" s="208">
        <f>+'[6]Segítő Szolgálat'!$F22</f>
        <v>0</v>
      </c>
      <c r="P47" s="195">
        <f>+'[5]3.SZ.TÁBL. SEGÍTŐ SZOLGÁLAT'!$Q46</f>
        <v>0</v>
      </c>
      <c r="Q47" s="200"/>
      <c r="R47" s="208">
        <f>+'[6]Segítő Szolgálat'!$G22</f>
        <v>0</v>
      </c>
      <c r="S47" s="195">
        <f>+'[5]3.SZ.TÁBL. SEGÍTŐ SZOLGÁLAT'!$T46</f>
        <v>0</v>
      </c>
      <c r="T47" s="202"/>
      <c r="U47" s="208">
        <f>+'[6]Segítő Szolgálat'!$H22</f>
        <v>0</v>
      </c>
      <c r="V47" s="195">
        <f>+'[5]3.SZ.TÁBL. SEGÍTŐ SZOLGÁLAT'!$W46</f>
        <v>0</v>
      </c>
      <c r="W47" s="202"/>
      <c r="X47" s="205">
        <f>+'[6]Segítő Szolgálat'!$I22</f>
        <v>0</v>
      </c>
      <c r="Y47" s="195">
        <f>+'[5]3.SZ.TÁBL. SEGÍTŐ SZOLGÁLAT'!$Z46</f>
        <v>0</v>
      </c>
      <c r="Z47" s="200"/>
      <c r="AA47" s="210">
        <f t="shared" si="89"/>
        <v>545</v>
      </c>
      <c r="AB47" s="195">
        <f t="shared" si="90"/>
        <v>545</v>
      </c>
      <c r="AC47" s="196">
        <f t="shared" si="91"/>
        <v>545</v>
      </c>
    </row>
    <row r="48" spans="1:29" ht="13.5" customHeight="1">
      <c r="A48" s="188" t="s">
        <v>192</v>
      </c>
      <c r="B48" s="198" t="s">
        <v>193</v>
      </c>
      <c r="C48" s="205">
        <f>+'[6]Segítő Szolgálat'!$B23</f>
        <v>30</v>
      </c>
      <c r="D48" s="195">
        <f>+'[3]3.SZ.TÁBL. SEGÍTŐ SZOLGÁLAT'!$E$47</f>
        <v>30</v>
      </c>
      <c r="E48" s="200">
        <v>30</v>
      </c>
      <c r="F48" s="208">
        <f>+'[6]Segítő Szolgálat'!$C23</f>
        <v>240</v>
      </c>
      <c r="G48" s="195">
        <f>+'[3]3.SZ.TÁBL. SEGÍTŐ SZOLGÁLAT'!$H$47</f>
        <v>240</v>
      </c>
      <c r="H48" s="202">
        <v>240</v>
      </c>
      <c r="I48" s="208">
        <f>+'[6]Segítő Szolgálat'!$D23</f>
        <v>780</v>
      </c>
      <c r="J48" s="195">
        <f>+'[3]3.SZ.TÁBL. SEGÍTŐ SZOLGÁLAT'!$K$47</f>
        <v>780</v>
      </c>
      <c r="K48" s="200">
        <v>780</v>
      </c>
      <c r="L48" s="208">
        <f>+'[6]Segítő Szolgálat'!$E23</f>
        <v>340</v>
      </c>
      <c r="M48" s="195">
        <f>+'[3]3.SZ.TÁBL. SEGÍTŐ SZOLGÁLAT'!$N$47</f>
        <v>340</v>
      </c>
      <c r="N48" s="202">
        <v>340</v>
      </c>
      <c r="O48" s="208">
        <f>+'[6]Segítő Szolgálat'!$F23</f>
        <v>210</v>
      </c>
      <c r="P48" s="195">
        <f>+'[3]3.SZ.TÁBL. SEGÍTŐ SZOLGÁLAT'!$Q$47</f>
        <v>210</v>
      </c>
      <c r="Q48" s="200">
        <v>210</v>
      </c>
      <c r="R48" s="208">
        <f>+'[6]Segítő Szolgálat'!$G23</f>
        <v>60</v>
      </c>
      <c r="S48" s="195">
        <f>+'[3]3.SZ.TÁBL. SEGÍTŐ SZOLGÁLAT'!$T$47</f>
        <v>60</v>
      </c>
      <c r="T48" s="202">
        <v>60</v>
      </c>
      <c r="U48" s="208">
        <f>+'[6]Segítő Szolgálat'!$H23</f>
        <v>90</v>
      </c>
      <c r="V48" s="195">
        <f>+'[3]3.SZ.TÁBL. SEGÍTŐ SZOLGÁLAT'!$W$47</f>
        <v>90</v>
      </c>
      <c r="W48" s="202">
        <v>90</v>
      </c>
      <c r="X48" s="205">
        <f>+'[6]Segítő Szolgálat'!$I23</f>
        <v>0</v>
      </c>
      <c r="Y48" s="195">
        <f>+'[5]3.SZ.TÁBL. SEGÍTŐ SZOLGÁLAT'!$Z47</f>
        <v>0</v>
      </c>
      <c r="Z48" s="200"/>
      <c r="AA48" s="210">
        <f t="shared" si="89"/>
        <v>1750</v>
      </c>
      <c r="AB48" s="195">
        <f t="shared" si="90"/>
        <v>1750</v>
      </c>
      <c r="AC48" s="196">
        <f t="shared" si="91"/>
        <v>1750</v>
      </c>
    </row>
    <row r="49" spans="1:29" ht="13.5" customHeight="1">
      <c r="A49" s="188" t="s">
        <v>194</v>
      </c>
      <c r="B49" s="198" t="s">
        <v>195</v>
      </c>
      <c r="C49" s="205">
        <f>+'[6]Segítő Szolgálat'!$B24</f>
        <v>0</v>
      </c>
      <c r="D49" s="195">
        <f>+'[5]3.SZ.TÁBL. SEGÍTŐ SZOLGÁLAT'!$E48</f>
        <v>0</v>
      </c>
      <c r="E49" s="200"/>
      <c r="F49" s="208">
        <f>+'[6]Segítő Szolgálat'!$C24</f>
        <v>0</v>
      </c>
      <c r="G49" s="195">
        <f>+'[5]3.SZ.TÁBL. SEGÍTŐ SZOLGÁLAT'!$H48</f>
        <v>0</v>
      </c>
      <c r="H49" s="202"/>
      <c r="I49" s="208">
        <f>+'[6]Segítő Szolgálat'!$D24</f>
        <v>0</v>
      </c>
      <c r="J49" s="195">
        <f>+'[5]3.SZ.TÁBL. SEGÍTŐ SZOLGÁLAT'!$K48</f>
        <v>0</v>
      </c>
      <c r="K49" s="200"/>
      <c r="L49" s="208">
        <f>+'[6]Segítő Szolgálat'!$E24</f>
        <v>0</v>
      </c>
      <c r="M49" s="195">
        <f>+'[5]3.SZ.TÁBL. SEGÍTŐ SZOLGÁLAT'!$N48</f>
        <v>0</v>
      </c>
      <c r="N49" s="202"/>
      <c r="O49" s="208">
        <f>+'[6]Segítő Szolgálat'!$F24</f>
        <v>0</v>
      </c>
      <c r="P49" s="195">
        <f>+'[5]3.SZ.TÁBL. SEGÍTŐ SZOLGÁLAT'!$Q48</f>
        <v>0</v>
      </c>
      <c r="Q49" s="200"/>
      <c r="R49" s="208">
        <f>+'[6]Segítő Szolgálat'!$G24</f>
        <v>0</v>
      </c>
      <c r="S49" s="195">
        <f>+'[5]3.SZ.TÁBL. SEGÍTŐ SZOLGÁLAT'!$T48</f>
        <v>0</v>
      </c>
      <c r="T49" s="202"/>
      <c r="U49" s="208">
        <f>+'[6]Segítő Szolgálat'!$H24</f>
        <v>0</v>
      </c>
      <c r="V49" s="195">
        <f>+'[5]3.SZ.TÁBL. SEGÍTŐ SZOLGÁLAT'!$W48</f>
        <v>0</v>
      </c>
      <c r="W49" s="202"/>
      <c r="X49" s="205">
        <f>+'[6]Segítő Szolgálat'!$I24</f>
        <v>0</v>
      </c>
      <c r="Y49" s="195">
        <f>+'[5]3.SZ.TÁBL. SEGÍTŐ SZOLGÁLAT'!$Z48</f>
        <v>0</v>
      </c>
      <c r="Z49" s="200"/>
      <c r="AA49" s="210">
        <f t="shared" si="89"/>
        <v>0</v>
      </c>
      <c r="AB49" s="195">
        <f t="shared" si="90"/>
        <v>0</v>
      </c>
      <c r="AC49" s="196">
        <f t="shared" si="91"/>
        <v>0</v>
      </c>
    </row>
    <row r="50" spans="1:29" ht="13.5" customHeight="1">
      <c r="A50" s="188" t="s">
        <v>196</v>
      </c>
      <c r="B50" s="198" t="s">
        <v>2</v>
      </c>
      <c r="C50" s="205">
        <f>+'[6]Segítő Szolgálat'!$B25</f>
        <v>0</v>
      </c>
      <c r="D50" s="195">
        <f>+'[5]3.SZ.TÁBL. SEGÍTŐ SZOLGÁLAT'!$E49</f>
        <v>0</v>
      </c>
      <c r="E50" s="200"/>
      <c r="F50" s="208">
        <f>+'[6]Segítő Szolgálat'!$C25</f>
        <v>94</v>
      </c>
      <c r="G50" s="195">
        <f>+'[3]3.SZ.TÁBL. SEGÍTŐ SZOLGÁLAT'!$H$49</f>
        <v>94</v>
      </c>
      <c r="H50" s="202">
        <v>27</v>
      </c>
      <c r="I50" s="208">
        <f>+'[6]Segítő Szolgálat'!$D25</f>
        <v>47</v>
      </c>
      <c r="J50" s="195">
        <f>+'[3]3.SZ.TÁBL. SEGÍTŐ SZOLGÁLAT'!$K$49</f>
        <v>47</v>
      </c>
      <c r="K50" s="200">
        <v>38</v>
      </c>
      <c r="L50" s="208">
        <f>+'[6]Segítő Szolgálat'!$E25</f>
        <v>152</v>
      </c>
      <c r="M50" s="195">
        <f>+'[3]3.SZ.TÁBL. SEGÍTŐ SZOLGÁLAT'!$N$49</f>
        <v>152</v>
      </c>
      <c r="N50" s="202">
        <v>76</v>
      </c>
      <c r="O50" s="208">
        <f>+'[6]Segítő Szolgálat'!$F25</f>
        <v>235</v>
      </c>
      <c r="P50" s="195">
        <f>+'[3]3.SZ.TÁBL. SEGÍTŐ SZOLGÁLAT'!$Q$49</f>
        <v>235</v>
      </c>
      <c r="Q50" s="200">
        <v>185</v>
      </c>
      <c r="R50" s="208">
        <f>+'[6]Segítő Szolgálat'!$G25</f>
        <v>0</v>
      </c>
      <c r="S50" s="195">
        <f>+'[5]3.SZ.TÁBL. SEGÍTŐ SZOLGÁLAT'!$T49</f>
        <v>0</v>
      </c>
      <c r="T50" s="202"/>
      <c r="U50" s="208">
        <f>+'[6]Segítő Szolgálat'!$H25</f>
        <v>6</v>
      </c>
      <c r="V50" s="195">
        <f>+'[3]3.SZ.TÁBL. SEGÍTŐ SZOLGÁLAT'!$W$49</f>
        <v>6</v>
      </c>
      <c r="W50" s="202">
        <v>7</v>
      </c>
      <c r="X50" s="205">
        <f>+'[6]Segítő Szolgálat'!$I25</f>
        <v>0</v>
      </c>
      <c r="Y50" s="195">
        <f>+'[5]3.SZ.TÁBL. SEGÍTŐ SZOLGÁLAT'!$Z49</f>
        <v>0</v>
      </c>
      <c r="Z50" s="200"/>
      <c r="AA50" s="210">
        <f t="shared" si="89"/>
        <v>534</v>
      </c>
      <c r="AB50" s="195">
        <f t="shared" si="90"/>
        <v>534</v>
      </c>
      <c r="AC50" s="196">
        <f t="shared" si="91"/>
        <v>333</v>
      </c>
    </row>
    <row r="51" spans="1:29" ht="13.5" customHeight="1">
      <c r="A51" s="188" t="s">
        <v>197</v>
      </c>
      <c r="B51" s="198" t="s">
        <v>198</v>
      </c>
      <c r="C51" s="205">
        <f>+'[6]Segítő Szolgálat'!$B26</f>
        <v>0</v>
      </c>
      <c r="D51" s="195">
        <f>+'[5]3.SZ.TÁBL. SEGÍTŐ SZOLGÁLAT'!$E50</f>
        <v>0</v>
      </c>
      <c r="E51" s="200"/>
      <c r="F51" s="208">
        <f>+'[6]Segítő Szolgálat'!$C26</f>
        <v>0</v>
      </c>
      <c r="G51" s="195">
        <f>+'[5]3.SZ.TÁBL. SEGÍTŐ SZOLGÁLAT'!$H50</f>
        <v>0</v>
      </c>
      <c r="H51" s="202"/>
      <c r="I51" s="208">
        <f>+'[6]Segítő Szolgálat'!$D26</f>
        <v>0</v>
      </c>
      <c r="J51" s="195">
        <f>+'[5]3.SZ.TÁBL. SEGÍTŐ SZOLGÁLAT'!$K50</f>
        <v>0</v>
      </c>
      <c r="K51" s="200"/>
      <c r="L51" s="208">
        <f>+'[6]Segítő Szolgálat'!$E26</f>
        <v>0</v>
      </c>
      <c r="M51" s="195">
        <f>+'[5]3.SZ.TÁBL. SEGÍTŐ SZOLGÁLAT'!$N50</f>
        <v>0</v>
      </c>
      <c r="N51" s="202"/>
      <c r="O51" s="208">
        <f>+'[6]Segítő Szolgálat'!$F26</f>
        <v>0</v>
      </c>
      <c r="P51" s="195">
        <f>+'[5]3.SZ.TÁBL. SEGÍTŐ SZOLGÁLAT'!$Q50</f>
        <v>0</v>
      </c>
      <c r="Q51" s="200"/>
      <c r="R51" s="208">
        <f>+'[6]Segítő Szolgálat'!$G26</f>
        <v>0</v>
      </c>
      <c r="S51" s="195">
        <f>+'[5]3.SZ.TÁBL. SEGÍTŐ SZOLGÁLAT'!$T50</f>
        <v>0</v>
      </c>
      <c r="T51" s="202"/>
      <c r="U51" s="208">
        <f>+'[6]Segítő Szolgálat'!$H26</f>
        <v>0</v>
      </c>
      <c r="V51" s="195">
        <f>+'[5]3.SZ.TÁBL. SEGÍTŐ SZOLGÁLAT'!$W50</f>
        <v>0</v>
      </c>
      <c r="W51" s="202"/>
      <c r="X51" s="205">
        <f>+'[6]Segítő Szolgálat'!$I26</f>
        <v>0</v>
      </c>
      <c r="Y51" s="195">
        <f>+'[5]3.SZ.TÁBL. SEGÍTŐ SZOLGÁLAT'!$Z50</f>
        <v>0</v>
      </c>
      <c r="Z51" s="200"/>
      <c r="AA51" s="210">
        <f t="shared" si="89"/>
        <v>0</v>
      </c>
      <c r="AB51" s="195">
        <f t="shared" si="90"/>
        <v>0</v>
      </c>
      <c r="AC51" s="196">
        <f t="shared" si="91"/>
        <v>0</v>
      </c>
    </row>
    <row r="52" spans="1:29" ht="13.5" customHeight="1">
      <c r="A52" s="188" t="s">
        <v>199</v>
      </c>
      <c r="B52" s="198" t="s">
        <v>200</v>
      </c>
      <c r="C52" s="205">
        <f>+'[6]Segítő Szolgálat'!$B27</f>
        <v>0</v>
      </c>
      <c r="D52" s="195">
        <f>+'[5]3.SZ.TÁBL. SEGÍTŐ SZOLGÁLAT'!$E51</f>
        <v>0</v>
      </c>
      <c r="E52" s="200"/>
      <c r="F52" s="208">
        <f>+'[6]Segítő Szolgálat'!$C27</f>
        <v>0</v>
      </c>
      <c r="G52" s="195">
        <f>+'[5]3.SZ.TÁBL. SEGÍTŐ SZOLGÁLAT'!$H51</f>
        <v>0</v>
      </c>
      <c r="H52" s="202"/>
      <c r="I52" s="208">
        <f>+'[6]Segítő Szolgálat'!$D27</f>
        <v>0</v>
      </c>
      <c r="J52" s="195">
        <f>+'[5]3.SZ.TÁBL. SEGÍTŐ SZOLGÁLAT'!$K51</f>
        <v>0</v>
      </c>
      <c r="K52" s="200"/>
      <c r="L52" s="208">
        <f>+'[6]Segítő Szolgálat'!$E27</f>
        <v>0</v>
      </c>
      <c r="M52" s="195">
        <f>+'[5]3.SZ.TÁBL. SEGÍTŐ SZOLGÁLAT'!$N51</f>
        <v>0</v>
      </c>
      <c r="N52" s="202"/>
      <c r="O52" s="208">
        <f>+'[6]Segítő Szolgálat'!$F27</f>
        <v>0</v>
      </c>
      <c r="P52" s="195">
        <f>+'[5]3.SZ.TÁBL. SEGÍTŐ SZOLGÁLAT'!$Q51</f>
        <v>0</v>
      </c>
      <c r="Q52" s="200"/>
      <c r="R52" s="208">
        <f>+'[6]Segítő Szolgálat'!$G27</f>
        <v>0</v>
      </c>
      <c r="S52" s="195">
        <f>+'[5]3.SZ.TÁBL. SEGÍTŐ SZOLGÁLAT'!$T51</f>
        <v>0</v>
      </c>
      <c r="T52" s="202"/>
      <c r="U52" s="208">
        <f>+'[6]Segítő Szolgálat'!$H27</f>
        <v>0</v>
      </c>
      <c r="V52" s="195">
        <f>+'[5]3.SZ.TÁBL. SEGÍTŐ SZOLGÁLAT'!$W51</f>
        <v>0</v>
      </c>
      <c r="W52" s="202"/>
      <c r="X52" s="205">
        <f>+'[6]Segítő Szolgálat'!$I27</f>
        <v>0</v>
      </c>
      <c r="Y52" s="195">
        <f>+'[5]3.SZ.TÁBL. SEGÍTŐ SZOLGÁLAT'!$Z51</f>
        <v>0</v>
      </c>
      <c r="Z52" s="200"/>
      <c r="AA52" s="210">
        <f t="shared" si="89"/>
        <v>0</v>
      </c>
      <c r="AB52" s="195">
        <f t="shared" si="90"/>
        <v>0</v>
      </c>
      <c r="AC52" s="196">
        <f t="shared" si="91"/>
        <v>0</v>
      </c>
    </row>
    <row r="53" spans="1:29" ht="13.5" customHeight="1">
      <c r="A53" s="188" t="s">
        <v>201</v>
      </c>
      <c r="B53" s="198" t="s">
        <v>202</v>
      </c>
      <c r="C53" s="205">
        <f>+'[6]Segítő Szolgálat'!$B28</f>
        <v>0</v>
      </c>
      <c r="D53" s="195">
        <f>+'[5]3.SZ.TÁBL. SEGÍTŐ SZOLGÁLAT'!$E52</f>
        <v>0</v>
      </c>
      <c r="E53" s="200"/>
      <c r="F53" s="208">
        <f>+'[6]Segítő Szolgálat'!$C28</f>
        <v>0</v>
      </c>
      <c r="G53" s="195">
        <f>+'[5]3.SZ.TÁBL. SEGÍTŐ SZOLGÁLAT'!$H52</f>
        <v>0</v>
      </c>
      <c r="H53" s="202"/>
      <c r="I53" s="208">
        <f>+'[6]Segítő Szolgálat'!$D28</f>
        <v>0</v>
      </c>
      <c r="J53" s="195">
        <f>+'[5]3.SZ.TÁBL. SEGÍTŐ SZOLGÁLAT'!$K52</f>
        <v>0</v>
      </c>
      <c r="K53" s="200"/>
      <c r="L53" s="208">
        <f>+'[6]Segítő Szolgálat'!$E28</f>
        <v>0</v>
      </c>
      <c r="M53" s="195">
        <f>+'[5]3.SZ.TÁBL. SEGÍTŐ SZOLGÁLAT'!$N52</f>
        <v>0</v>
      </c>
      <c r="N53" s="202"/>
      <c r="O53" s="208">
        <f>+'[6]Segítő Szolgálat'!$F28</f>
        <v>0</v>
      </c>
      <c r="P53" s="195">
        <f>+'[5]3.SZ.TÁBL. SEGÍTŐ SZOLGÁLAT'!$Q52</f>
        <v>0</v>
      </c>
      <c r="Q53" s="200"/>
      <c r="R53" s="208">
        <f>+'[6]Segítő Szolgálat'!$G28</f>
        <v>0</v>
      </c>
      <c r="S53" s="195">
        <f>+'[5]3.SZ.TÁBL. SEGÍTŐ SZOLGÁLAT'!$T52</f>
        <v>0</v>
      </c>
      <c r="T53" s="202"/>
      <c r="U53" s="208">
        <f>+'[6]Segítő Szolgálat'!$H28</f>
        <v>0</v>
      </c>
      <c r="V53" s="195">
        <f>+'[5]3.SZ.TÁBL. SEGÍTŐ SZOLGÁLAT'!$W52</f>
        <v>0</v>
      </c>
      <c r="W53" s="202"/>
      <c r="X53" s="205">
        <f>+'[6]Segítő Szolgálat'!$I28</f>
        <v>0</v>
      </c>
      <c r="Y53" s="195">
        <f>+'[5]3.SZ.TÁBL. SEGÍTŐ SZOLGÁLAT'!$Z52</f>
        <v>0</v>
      </c>
      <c r="Z53" s="200"/>
      <c r="AA53" s="210">
        <f t="shared" si="89"/>
        <v>0</v>
      </c>
      <c r="AB53" s="195">
        <f t="shared" si="90"/>
        <v>0</v>
      </c>
      <c r="AC53" s="196">
        <f t="shared" si="91"/>
        <v>0</v>
      </c>
    </row>
    <row r="54" spans="1:29" ht="13.5" customHeight="1">
      <c r="A54" s="188" t="s">
        <v>203</v>
      </c>
      <c r="B54" s="198" t="s">
        <v>204</v>
      </c>
      <c r="C54" s="205">
        <f>+'[6]Segítő Szolgálat'!$B29</f>
        <v>0</v>
      </c>
      <c r="D54" s="195">
        <f>+'[3]3.SZ.TÁBL. SEGÍTŐ SZOLGÁLAT'!$E$53</f>
        <v>54</v>
      </c>
      <c r="E54" s="200">
        <v>54</v>
      </c>
      <c r="F54" s="208">
        <f>+'[6]Segítő Szolgálat'!$C29</f>
        <v>0</v>
      </c>
      <c r="G54" s="195">
        <f>+'[3]3.SZ.TÁBL. SEGÍTŐ SZOLGÁLAT'!$H$53</f>
        <v>171</v>
      </c>
      <c r="H54" s="202">
        <v>170</v>
      </c>
      <c r="I54" s="208">
        <f>+'[6]Segítő Szolgálat'!$D29</f>
        <v>0</v>
      </c>
      <c r="J54" s="195">
        <f>+'[3]3.SZ.TÁBL. SEGÍTŐ SZOLGÁLAT'!$K$53</f>
        <v>581</v>
      </c>
      <c r="K54" s="200">
        <v>581</v>
      </c>
      <c r="L54" s="208">
        <f>+'[6]Segítő Szolgálat'!$E29</f>
        <v>0</v>
      </c>
      <c r="M54" s="195">
        <f>+'[3]3.SZ.TÁBL. SEGÍTŐ SZOLGÁLAT'!$N$53</f>
        <v>673</v>
      </c>
      <c r="N54" s="202">
        <v>673</v>
      </c>
      <c r="O54" s="208">
        <f>+'[6]Segítő Szolgálat'!$F29</f>
        <v>0</v>
      </c>
      <c r="P54" s="195">
        <f>+'[3]3.SZ.TÁBL. SEGÍTŐ SZOLGÁLAT'!$Q$53</f>
        <v>417</v>
      </c>
      <c r="Q54" s="200">
        <v>417</v>
      </c>
      <c r="R54" s="208">
        <f>+'[6]Segítő Szolgálat'!$G29</f>
        <v>0</v>
      </c>
      <c r="S54" s="195">
        <f>+'[3]3.SZ.TÁBL. SEGÍTŐ SZOLGÁLAT'!$T$53</f>
        <v>86</v>
      </c>
      <c r="T54" s="202">
        <v>86</v>
      </c>
      <c r="U54" s="208">
        <f>+'[6]Segítő Szolgálat'!$H29</f>
        <v>0</v>
      </c>
      <c r="V54" s="195">
        <f>+'[3]3.SZ.TÁBL. SEGÍTŐ SZOLGÁLAT'!$W$53</f>
        <v>8</v>
      </c>
      <c r="W54" s="202">
        <v>8</v>
      </c>
      <c r="X54" s="205">
        <f>+'[6]Segítő Szolgálat'!$I29</f>
        <v>0</v>
      </c>
      <c r="Y54" s="195">
        <f>+'[5]3.SZ.TÁBL. SEGÍTŐ SZOLGÁLAT'!$Z53</f>
        <v>0</v>
      </c>
      <c r="Z54" s="200"/>
      <c r="AA54" s="210">
        <f t="shared" si="89"/>
        <v>0</v>
      </c>
      <c r="AB54" s="195">
        <f t="shared" si="90"/>
        <v>1990</v>
      </c>
      <c r="AC54" s="196">
        <f t="shared" si="91"/>
        <v>1989</v>
      </c>
    </row>
    <row r="55" spans="1:29" ht="13.5" customHeight="1">
      <c r="A55" s="189" t="s">
        <v>203</v>
      </c>
      <c r="B55" s="239" t="s">
        <v>205</v>
      </c>
      <c r="C55" s="205">
        <f>+'[6]Segítő Szolgálat'!$B30</f>
        <v>0</v>
      </c>
      <c r="D55" s="195">
        <f>+'[5]3.SZ.TÁBL. SEGÍTŐ SZOLGÁLAT'!$E54</f>
        <v>0</v>
      </c>
      <c r="E55" s="221"/>
      <c r="F55" s="208">
        <f>+'[6]Segítő Szolgálat'!$C30</f>
        <v>0</v>
      </c>
      <c r="G55" s="195">
        <f>+'[5]3.SZ.TÁBL. SEGÍTŐ SZOLGÁLAT'!$H54</f>
        <v>0</v>
      </c>
      <c r="H55" s="223"/>
      <c r="I55" s="208">
        <f>+'[6]Segítő Szolgálat'!$D30</f>
        <v>0</v>
      </c>
      <c r="J55" s="195">
        <f>+'[5]3.SZ.TÁBL. SEGÍTŐ SZOLGÁLAT'!$K54</f>
        <v>0</v>
      </c>
      <c r="K55" s="221"/>
      <c r="L55" s="208">
        <f>+'[6]Segítő Szolgálat'!$E30</f>
        <v>0</v>
      </c>
      <c r="M55" s="195">
        <f>+'[5]3.SZ.TÁBL. SEGÍTŐ SZOLGÁLAT'!$N54</f>
        <v>0</v>
      </c>
      <c r="N55" s="223"/>
      <c r="O55" s="208">
        <f>+'[6]Segítő Szolgálat'!$F30</f>
        <v>0</v>
      </c>
      <c r="P55" s="195">
        <f>+'[5]3.SZ.TÁBL. SEGÍTŐ SZOLGÁLAT'!$Q54</f>
        <v>0</v>
      </c>
      <c r="Q55" s="221"/>
      <c r="R55" s="208">
        <f>+'[6]Segítő Szolgálat'!$G30</f>
        <v>0</v>
      </c>
      <c r="S55" s="195">
        <f>+'[5]3.SZ.TÁBL. SEGÍTŐ SZOLGÁLAT'!$T54</f>
        <v>0</v>
      </c>
      <c r="T55" s="223"/>
      <c r="U55" s="208">
        <f>+'[6]Segítő Szolgálat'!$H30</f>
        <v>0</v>
      </c>
      <c r="V55" s="195">
        <f>+'[5]3.SZ.TÁBL. SEGÍTŐ SZOLGÁLAT'!$W54</f>
        <v>0</v>
      </c>
      <c r="W55" s="223"/>
      <c r="X55" s="205">
        <f>+'[6]Segítő Szolgálat'!$I30</f>
        <v>0</v>
      </c>
      <c r="Y55" s="195">
        <f>+'[5]3.SZ.TÁBL. SEGÍTŐ SZOLGÁLAT'!$Z54</f>
        <v>0</v>
      </c>
      <c r="Z55" s="221"/>
      <c r="AA55" s="210">
        <f t="shared" si="89"/>
        <v>0</v>
      </c>
      <c r="AB55" s="220">
        <f t="shared" si="90"/>
        <v>0</v>
      </c>
      <c r="AC55" s="225">
        <f t="shared" si="91"/>
        <v>0</v>
      </c>
    </row>
    <row r="56" spans="1:29" s="322" customFormat="1" ht="13.5" customHeight="1">
      <c r="A56" s="190" t="s">
        <v>165</v>
      </c>
      <c r="B56" s="240" t="s">
        <v>123</v>
      </c>
      <c r="C56" s="295">
        <f>+SUM(C42:C54)</f>
        <v>797</v>
      </c>
      <c r="D56" s="293">
        <f>+SUM(D42:D54)</f>
        <v>857</v>
      </c>
      <c r="E56" s="296">
        <f>+SUM(E42:E54)</f>
        <v>696</v>
      </c>
      <c r="F56" s="320">
        <f>+SUM(F42:F54)</f>
        <v>9891</v>
      </c>
      <c r="G56" s="293">
        <f>+SUM(G42:G54)</f>
        <v>10531</v>
      </c>
      <c r="H56" s="321">
        <f t="shared" ref="H56" si="92">+SUM(H42:H54)</f>
        <v>8359</v>
      </c>
      <c r="I56" s="320">
        <f>+SUM(I42:I54)</f>
        <v>22130</v>
      </c>
      <c r="J56" s="293">
        <f>+SUM(J42:J54)</f>
        <v>24170</v>
      </c>
      <c r="K56" s="296">
        <f t="shared" ref="K56" si="93">+SUM(K42:K54)</f>
        <v>19569</v>
      </c>
      <c r="L56" s="320">
        <f>+SUM(L42:L54)</f>
        <v>13646</v>
      </c>
      <c r="M56" s="293">
        <f>+SUM(M42:M54)</f>
        <v>14915</v>
      </c>
      <c r="N56" s="321">
        <f>+SUM(N42:N54)</f>
        <v>12247</v>
      </c>
      <c r="O56" s="320">
        <f>+SUM(O42:O54)</f>
        <v>7086</v>
      </c>
      <c r="P56" s="293">
        <f>+SUM(P42:P54)</f>
        <v>7947</v>
      </c>
      <c r="Q56" s="296">
        <f t="shared" ref="Q56" si="94">+SUM(Q42:Q54)</f>
        <v>6291</v>
      </c>
      <c r="R56" s="320">
        <f>+SUM(R42:R54)</f>
        <v>1841</v>
      </c>
      <c r="S56" s="293">
        <f>+SUM(S42:S54)</f>
        <v>2046</v>
      </c>
      <c r="T56" s="321">
        <f t="shared" ref="T56" si="95">+SUM(T42:T54)</f>
        <v>1587</v>
      </c>
      <c r="U56" s="320">
        <f>+SUM(U42:U54)</f>
        <v>3095</v>
      </c>
      <c r="V56" s="293">
        <f>+SUM(V42:V54)</f>
        <v>3361</v>
      </c>
      <c r="W56" s="321">
        <f t="shared" ref="W56" si="96">+SUM(W42:W54)</f>
        <v>2731</v>
      </c>
      <c r="X56" s="295">
        <f>+SUM(X42:X54)</f>
        <v>0</v>
      </c>
      <c r="Y56" s="293">
        <f>+SUM(Y42:Y54)</f>
        <v>0</v>
      </c>
      <c r="Z56" s="296">
        <f t="shared" ref="Z56" si="97">+SUM(Z42:Z54)</f>
        <v>0</v>
      </c>
      <c r="AA56" s="288">
        <f>+SUM(AA42:AA54)</f>
        <v>58486</v>
      </c>
      <c r="AB56" s="293">
        <f t="shared" ref="AB56:AC56" si="98">+SUM(AB42:AB54)</f>
        <v>63827</v>
      </c>
      <c r="AC56" s="294">
        <f t="shared" si="98"/>
        <v>51480</v>
      </c>
    </row>
    <row r="57" spans="1:29" ht="13.5" customHeight="1">
      <c r="A57" s="187" t="s">
        <v>206</v>
      </c>
      <c r="B57" s="238" t="s">
        <v>207</v>
      </c>
      <c r="C57" s="205">
        <f>+'[6]Segítő Szolgálat'!$B32</f>
        <v>0</v>
      </c>
      <c r="D57" s="195">
        <f>+'[5]3.SZ.TÁBL. SEGÍTŐ SZOLGÁLAT'!$E56</f>
        <v>0</v>
      </c>
      <c r="E57" s="207"/>
      <c r="F57" s="208">
        <f>+'[6]Segítő Szolgálat'!$C32</f>
        <v>0</v>
      </c>
      <c r="G57" s="195">
        <f>+'[5]3.SZ.TÁBL. SEGÍTŐ SZOLGÁLAT'!$H56</f>
        <v>0</v>
      </c>
      <c r="H57" s="209"/>
      <c r="I57" s="208">
        <f>+'[6]Segítő Szolgálat'!$D32</f>
        <v>0</v>
      </c>
      <c r="J57" s="195">
        <f>+'[5]3.SZ.TÁBL. SEGÍTŐ SZOLGÁLAT'!$K56</f>
        <v>0</v>
      </c>
      <c r="K57" s="207"/>
      <c r="L57" s="208">
        <f>+'[6]Segítő Szolgálat'!$E32</f>
        <v>0</v>
      </c>
      <c r="M57" s="195">
        <f>+'[5]3.SZ.TÁBL. SEGÍTŐ SZOLGÁLAT'!$N56</f>
        <v>0</v>
      </c>
      <c r="N57" s="209"/>
      <c r="O57" s="208">
        <f>+'[6]Segítő Szolgálat'!$F32</f>
        <v>0</v>
      </c>
      <c r="P57" s="195">
        <f>+'[5]3.SZ.TÁBL. SEGÍTŐ SZOLGÁLAT'!$Q56</f>
        <v>0</v>
      </c>
      <c r="Q57" s="207"/>
      <c r="R57" s="208">
        <f>+'[6]Segítő Szolgálat'!$G32</f>
        <v>0</v>
      </c>
      <c r="S57" s="195">
        <f>+'[5]3.SZ.TÁBL. SEGÍTŐ SZOLGÁLAT'!$T56</f>
        <v>0</v>
      </c>
      <c r="T57" s="209"/>
      <c r="U57" s="208">
        <f>+'[6]Segítő Szolgálat'!$H32</f>
        <v>0</v>
      </c>
      <c r="V57" s="195">
        <f>+'[5]3.SZ.TÁBL. SEGÍTŐ SZOLGÁLAT'!$W56</f>
        <v>0</v>
      </c>
      <c r="W57" s="209"/>
      <c r="X57" s="205">
        <f>+'[6]Segítő Szolgálat'!$I32</f>
        <v>0</v>
      </c>
      <c r="Y57" s="195">
        <f>+'[5]3.SZ.TÁBL. SEGÍTŐ SZOLGÁLAT'!$Z56</f>
        <v>0</v>
      </c>
      <c r="Z57" s="207"/>
      <c r="AA57" s="210">
        <f t="shared" ref="AA57:AA59" si="99">+C57+F57+I57+L57+O57+R57+U57+X57</f>
        <v>0</v>
      </c>
      <c r="AB57" s="206">
        <f t="shared" ref="AB57:AB59" si="100">+D57+G57+J57+M57+P57+S57+V57+Y57</f>
        <v>0</v>
      </c>
      <c r="AC57" s="211">
        <f t="shared" ref="AC57:AC59" si="101">+E57+H57+K57+N57+Q57+T57+W57+Z57</f>
        <v>0</v>
      </c>
    </row>
    <row r="58" spans="1:29" ht="13.5" customHeight="1">
      <c r="A58" s="188" t="s">
        <v>208</v>
      </c>
      <c r="B58" s="198" t="s">
        <v>209</v>
      </c>
      <c r="C58" s="205">
        <f>+'[6]Segítő Szolgálat'!$B33</f>
        <v>0</v>
      </c>
      <c r="D58" s="195">
        <f>+'[5]3.SZ.TÁBL. SEGÍTŐ SZOLGÁLAT'!$E57</f>
        <v>0</v>
      </c>
      <c r="E58" s="200"/>
      <c r="F58" s="208">
        <f>+'[6]Segítő Szolgálat'!$C33</f>
        <v>150</v>
      </c>
      <c r="G58" s="195">
        <f>+'[3]3.SZ.TÁBL. SEGÍTŐ SZOLGÁLAT'!$H$57</f>
        <v>150</v>
      </c>
      <c r="H58" s="202">
        <v>156</v>
      </c>
      <c r="I58" s="208">
        <f>+'[6]Segítő Szolgálat'!$D33</f>
        <v>100</v>
      </c>
      <c r="J58" s="195">
        <f>+'[3]3.SZ.TÁBL. SEGÍTŐ SZOLGÁLAT'!$K$57</f>
        <v>100</v>
      </c>
      <c r="K58" s="200"/>
      <c r="L58" s="208">
        <f>+'[6]Segítő Szolgálat'!$E33</f>
        <v>150</v>
      </c>
      <c r="M58" s="195">
        <f>+'[3]3.SZ.TÁBL. SEGÍTŐ SZOLGÁLAT'!$N$57</f>
        <v>150</v>
      </c>
      <c r="N58" s="202"/>
      <c r="O58" s="208">
        <f>+'[6]Segítő Szolgálat'!$F33</f>
        <v>0</v>
      </c>
      <c r="P58" s="195">
        <f>+'[3]3.SZ.TÁBL. SEGÍTŐ SZOLGÁLAT'!$Q$57</f>
        <v>64</v>
      </c>
      <c r="Q58" s="200">
        <v>254</v>
      </c>
      <c r="R58" s="208">
        <f>+'[6]Segítő Szolgálat'!$G33</f>
        <v>150</v>
      </c>
      <c r="S58" s="195">
        <f>+'[3]3.SZ.TÁBL. SEGÍTŐ SZOLGÁLAT'!$T$57</f>
        <v>213</v>
      </c>
      <c r="T58" s="202">
        <v>266</v>
      </c>
      <c r="U58" s="208">
        <f>+'[6]Segítő Szolgálat'!$H33</f>
        <v>0</v>
      </c>
      <c r="V58" s="195">
        <f>+'[5]3.SZ.TÁBL. SEGÍTŐ SZOLGÁLAT'!$W57</f>
        <v>0</v>
      </c>
      <c r="W58" s="202"/>
      <c r="X58" s="205">
        <f>+'[6]Segítő Szolgálat'!$I33</f>
        <v>0</v>
      </c>
      <c r="Y58" s="195">
        <f>+'[5]3.SZ.TÁBL. SEGÍTŐ SZOLGÁLAT'!$Z57</f>
        <v>0</v>
      </c>
      <c r="Z58" s="200"/>
      <c r="AA58" s="210">
        <f t="shared" si="99"/>
        <v>550</v>
      </c>
      <c r="AB58" s="195">
        <f t="shared" si="100"/>
        <v>677</v>
      </c>
      <c r="AC58" s="196">
        <f t="shared" si="101"/>
        <v>676</v>
      </c>
    </row>
    <row r="59" spans="1:29" ht="13.5" customHeight="1">
      <c r="A59" s="189" t="s">
        <v>210</v>
      </c>
      <c r="B59" s="239" t="s">
        <v>211</v>
      </c>
      <c r="C59" s="205">
        <f>+'[6]Segítő Szolgálat'!$B34</f>
        <v>0</v>
      </c>
      <c r="D59" s="195">
        <f>+'[5]3.SZ.TÁBL. SEGÍTŐ SZOLGÁLAT'!$E58</f>
        <v>0</v>
      </c>
      <c r="E59" s="221"/>
      <c r="F59" s="208">
        <f>+'[6]Segítő Szolgálat'!$C34</f>
        <v>25</v>
      </c>
      <c r="G59" s="195">
        <f>+'[3]3.SZ.TÁBL. SEGÍTŐ SZOLGÁLAT'!$H$58</f>
        <v>25</v>
      </c>
      <c r="H59" s="223">
        <v>3</v>
      </c>
      <c r="I59" s="208">
        <f>+'[6]Segítő Szolgálat'!$D34</f>
        <v>15</v>
      </c>
      <c r="J59" s="195">
        <f>+'[3]3.SZ.TÁBL. SEGÍTŐ SZOLGÁLAT'!$K$58</f>
        <v>15</v>
      </c>
      <c r="K59" s="221"/>
      <c r="L59" s="208">
        <f>+'[6]Segítő Szolgálat'!$E34</f>
        <v>25</v>
      </c>
      <c r="M59" s="195">
        <f>+'[3]3.SZ.TÁBL. SEGÍTŐ SZOLGÁLAT'!$N$58</f>
        <v>25</v>
      </c>
      <c r="N59" s="223">
        <v>9</v>
      </c>
      <c r="O59" s="208">
        <f>+'[6]Segítő Szolgálat'!$F34</f>
        <v>10</v>
      </c>
      <c r="P59" s="195">
        <f>+'[3]3.SZ.TÁBL. SEGÍTŐ SZOLGÁLAT'!$Q$58</f>
        <v>10</v>
      </c>
      <c r="Q59" s="221"/>
      <c r="R59" s="208">
        <f>+'[6]Segítő Szolgálat'!$G34</f>
        <v>0</v>
      </c>
      <c r="S59" s="195">
        <f>+'[5]3.SZ.TÁBL. SEGÍTŐ SZOLGÁLAT'!$T58</f>
        <v>0</v>
      </c>
      <c r="T59" s="223"/>
      <c r="U59" s="208">
        <f>+'[6]Segítő Szolgálat'!$H34</f>
        <v>0</v>
      </c>
      <c r="V59" s="195">
        <f>+'[5]3.SZ.TÁBL. SEGÍTŐ SZOLGÁLAT'!$W58</f>
        <v>0</v>
      </c>
      <c r="W59" s="223"/>
      <c r="X59" s="205">
        <f>+'[6]Segítő Szolgálat'!$I34</f>
        <v>0</v>
      </c>
      <c r="Y59" s="195">
        <f>+'[5]3.SZ.TÁBL. SEGÍTŐ SZOLGÁLAT'!$Z58</f>
        <v>0</v>
      </c>
      <c r="Z59" s="221"/>
      <c r="AA59" s="210">
        <f t="shared" si="99"/>
        <v>75</v>
      </c>
      <c r="AB59" s="220">
        <f t="shared" si="100"/>
        <v>75</v>
      </c>
      <c r="AC59" s="225">
        <f t="shared" si="101"/>
        <v>12</v>
      </c>
    </row>
    <row r="60" spans="1:29" s="322" customFormat="1" ht="13.5" customHeight="1">
      <c r="A60" s="190" t="s">
        <v>166</v>
      </c>
      <c r="B60" s="240" t="s">
        <v>124</v>
      </c>
      <c r="C60" s="295">
        <f>SUM(C57:C59)</f>
        <v>0</v>
      </c>
      <c r="D60" s="293">
        <f>SUM(D57:D59)</f>
        <v>0</v>
      </c>
      <c r="E60" s="296">
        <f>SUM(E57:E59)</f>
        <v>0</v>
      </c>
      <c r="F60" s="320">
        <f>SUM(F57:F59)</f>
        <v>175</v>
      </c>
      <c r="G60" s="293">
        <f>SUM(G57:G59)</f>
        <v>175</v>
      </c>
      <c r="H60" s="321">
        <f t="shared" ref="H60" si="102">SUM(H57:H59)</f>
        <v>159</v>
      </c>
      <c r="I60" s="320">
        <f>SUM(I57:I59)</f>
        <v>115</v>
      </c>
      <c r="J60" s="293">
        <f>SUM(J57:J59)</f>
        <v>115</v>
      </c>
      <c r="K60" s="296">
        <f t="shared" ref="K60" si="103">SUM(K57:K59)</f>
        <v>0</v>
      </c>
      <c r="L60" s="320">
        <f>SUM(L57:L59)</f>
        <v>175</v>
      </c>
      <c r="M60" s="293">
        <f>SUM(M57:M59)</f>
        <v>175</v>
      </c>
      <c r="N60" s="321">
        <f t="shared" ref="N60" si="104">SUM(N57:N59)</f>
        <v>9</v>
      </c>
      <c r="O60" s="320">
        <f>SUM(O57:O59)</f>
        <v>10</v>
      </c>
      <c r="P60" s="293">
        <f>SUM(P57:P59)</f>
        <v>74</v>
      </c>
      <c r="Q60" s="296">
        <f t="shared" ref="Q60" si="105">SUM(Q57:Q59)</f>
        <v>254</v>
      </c>
      <c r="R60" s="320">
        <f>SUM(R57:R59)</f>
        <v>150</v>
      </c>
      <c r="S60" s="293">
        <f>SUM(S57:S59)</f>
        <v>213</v>
      </c>
      <c r="T60" s="321">
        <f t="shared" ref="T60" si="106">SUM(T57:T59)</f>
        <v>266</v>
      </c>
      <c r="U60" s="320">
        <f>SUM(U57:U59)</f>
        <v>0</v>
      </c>
      <c r="V60" s="293">
        <f>SUM(V57:V59)</f>
        <v>0</v>
      </c>
      <c r="W60" s="321">
        <f t="shared" ref="W60" si="107">SUM(W57:W59)</f>
        <v>0</v>
      </c>
      <c r="X60" s="295">
        <f>SUM(X57:X59)</f>
        <v>0</v>
      </c>
      <c r="Y60" s="293">
        <f>SUM(Y57:Y59)</f>
        <v>0</v>
      </c>
      <c r="Z60" s="296">
        <f t="shared" ref="Z60" si="108">SUM(Z57:Z59)</f>
        <v>0</v>
      </c>
      <c r="AA60" s="288">
        <f>SUM(AA57:AA59)</f>
        <v>625</v>
      </c>
      <c r="AB60" s="293">
        <f t="shared" ref="AB60:AC60" si="109">SUM(AB57:AB59)</f>
        <v>752</v>
      </c>
      <c r="AC60" s="294">
        <f t="shared" si="109"/>
        <v>688</v>
      </c>
    </row>
    <row r="61" spans="1:29" s="322" customFormat="1" ht="13.5" customHeight="1">
      <c r="A61" s="190" t="s">
        <v>167</v>
      </c>
      <c r="B61" s="240" t="s">
        <v>125</v>
      </c>
      <c r="C61" s="295">
        <f>+C56+C60</f>
        <v>797</v>
      </c>
      <c r="D61" s="293">
        <f>+D56+D60</f>
        <v>857</v>
      </c>
      <c r="E61" s="296">
        <f>+E56+E60</f>
        <v>696</v>
      </c>
      <c r="F61" s="320">
        <f>+F56+F60</f>
        <v>10066</v>
      </c>
      <c r="G61" s="293">
        <f>+G56+G60</f>
        <v>10706</v>
      </c>
      <c r="H61" s="321">
        <f t="shared" ref="H61" si="110">+H56+H60</f>
        <v>8518</v>
      </c>
      <c r="I61" s="320">
        <f>+I56+I60</f>
        <v>22245</v>
      </c>
      <c r="J61" s="293">
        <f>+J56+J60</f>
        <v>24285</v>
      </c>
      <c r="K61" s="296">
        <f t="shared" ref="K61" si="111">+K56+K60</f>
        <v>19569</v>
      </c>
      <c r="L61" s="320">
        <f>+L56+L60</f>
        <v>13821</v>
      </c>
      <c r="M61" s="293">
        <f>+M56+M60</f>
        <v>15090</v>
      </c>
      <c r="N61" s="321">
        <f t="shared" ref="N61" si="112">+N56+N60</f>
        <v>12256</v>
      </c>
      <c r="O61" s="320">
        <f>+O56+O60</f>
        <v>7096</v>
      </c>
      <c r="P61" s="293">
        <f>+P56+P60</f>
        <v>8021</v>
      </c>
      <c r="Q61" s="296">
        <f t="shared" ref="Q61" si="113">+Q56+Q60</f>
        <v>6545</v>
      </c>
      <c r="R61" s="320">
        <f>+R56+R60</f>
        <v>1991</v>
      </c>
      <c r="S61" s="293">
        <f>+S56+S60</f>
        <v>2259</v>
      </c>
      <c r="T61" s="321">
        <f t="shared" ref="T61" si="114">+T56+T60</f>
        <v>1853</v>
      </c>
      <c r="U61" s="320">
        <f>+U56+U60</f>
        <v>3095</v>
      </c>
      <c r="V61" s="293">
        <f>+V56+V60</f>
        <v>3361</v>
      </c>
      <c r="W61" s="321">
        <f t="shared" ref="W61" si="115">+W56+W60</f>
        <v>2731</v>
      </c>
      <c r="X61" s="295">
        <f>+X56+X60</f>
        <v>0</v>
      </c>
      <c r="Y61" s="293">
        <f>+Y56+Y60</f>
        <v>0</v>
      </c>
      <c r="Z61" s="296">
        <f t="shared" ref="Z61" si="116">+Z56+Z60</f>
        <v>0</v>
      </c>
      <c r="AA61" s="288">
        <f>+AA56+AA60</f>
        <v>59111</v>
      </c>
      <c r="AB61" s="293">
        <f t="shared" ref="AB61:AC61" si="117">+AB56+AB60</f>
        <v>64579</v>
      </c>
      <c r="AC61" s="294">
        <f t="shared" si="117"/>
        <v>52168</v>
      </c>
    </row>
    <row r="62" spans="1:29" s="322" customFormat="1" ht="13.5" customHeight="1">
      <c r="A62" s="190" t="s">
        <v>168</v>
      </c>
      <c r="B62" s="240" t="s">
        <v>126</v>
      </c>
      <c r="C62" s="320">
        <f>+SUM(C63:C68)</f>
        <v>249</v>
      </c>
      <c r="D62" s="293">
        <f>+SUM(D63:D68)</f>
        <v>266</v>
      </c>
      <c r="E62" s="296">
        <f>+SUM(E63:E68)</f>
        <v>166</v>
      </c>
      <c r="F62" s="320">
        <f>+SUM(F63:F68)</f>
        <v>2969</v>
      </c>
      <c r="G62" s="293">
        <f>+SUM(G63:G68)</f>
        <v>3247</v>
      </c>
      <c r="H62" s="321">
        <f t="shared" ref="H62" si="118">+SUM(H63:H68)</f>
        <v>2172</v>
      </c>
      <c r="I62" s="320">
        <f>+SUM(I63:I68)</f>
        <v>6973</v>
      </c>
      <c r="J62" s="293">
        <f>+SUM(J63:J68)</f>
        <v>7473</v>
      </c>
      <c r="K62" s="296">
        <f t="shared" ref="K62" si="119">+SUM(K63:K68)</f>
        <v>5325</v>
      </c>
      <c r="L62" s="320">
        <f>+SUM(L63:L68)</f>
        <v>4070</v>
      </c>
      <c r="M62" s="293">
        <f>+SUM(M63:M68)</f>
        <v>4442</v>
      </c>
      <c r="N62" s="321">
        <f>+SUM(N63:N68)</f>
        <v>3430</v>
      </c>
      <c r="O62" s="320">
        <f>+SUM(O63:O68)</f>
        <v>2091</v>
      </c>
      <c r="P62" s="293">
        <f>+SUM(P63:P68)</f>
        <v>2282</v>
      </c>
      <c r="Q62" s="296">
        <f t="shared" ref="Q62" si="120">+SUM(Q63:Q68)</f>
        <v>1754</v>
      </c>
      <c r="R62" s="320">
        <f>+SUM(R63:R68)</f>
        <v>605</v>
      </c>
      <c r="S62" s="293">
        <f>+SUM(S63:S68)</f>
        <v>652</v>
      </c>
      <c r="T62" s="321">
        <f t="shared" ref="T62" si="121">+SUM(T63:T68)</f>
        <v>533</v>
      </c>
      <c r="U62" s="320">
        <f>+SUM(U63:U68)</f>
        <v>936</v>
      </c>
      <c r="V62" s="293">
        <f>+SUM(V63:V68)</f>
        <v>1008</v>
      </c>
      <c r="W62" s="321">
        <f t="shared" ref="W62" si="122">+SUM(W63:W68)</f>
        <v>747</v>
      </c>
      <c r="X62" s="295">
        <f>+SUM(X63:X68)</f>
        <v>0</v>
      </c>
      <c r="Y62" s="293">
        <f>+SUM(Y63:Y68)</f>
        <v>0</v>
      </c>
      <c r="Z62" s="296">
        <f t="shared" ref="Z62" si="123">+SUM(Z63:Z68)</f>
        <v>0</v>
      </c>
      <c r="AA62" s="288">
        <f>+SUM(AA63:AA68)</f>
        <v>17893</v>
      </c>
      <c r="AB62" s="293">
        <f t="shared" ref="AB62:AC62" si="124">+SUM(AB63:AB68)</f>
        <v>19370</v>
      </c>
      <c r="AC62" s="294">
        <f t="shared" si="124"/>
        <v>14127</v>
      </c>
    </row>
    <row r="63" spans="1:29" ht="13.5" customHeight="1">
      <c r="A63" s="191" t="s">
        <v>168</v>
      </c>
      <c r="B63" s="241" t="s">
        <v>270</v>
      </c>
      <c r="C63" s="205">
        <f>+'[6]Segítő Szolgálat'!$B38</f>
        <v>207</v>
      </c>
      <c r="D63" s="195">
        <f>+'[3]3.SZ.TÁBL. SEGÍTŐ SZOLGÁLAT'!$E$62</f>
        <v>224</v>
      </c>
      <c r="E63" s="207">
        <v>151</v>
      </c>
      <c r="F63" s="208">
        <f>+'[6]Segítő Szolgálat'!$C38</f>
        <v>2621</v>
      </c>
      <c r="G63" s="195">
        <f>+'[3]3.SZ.TÁBL. SEGÍTŐ SZOLGÁLAT'!$H$62</f>
        <v>2899</v>
      </c>
      <c r="H63" s="209">
        <v>2116</v>
      </c>
      <c r="I63" s="208">
        <f>+'[6]Segítő Szolgálat'!$D38</f>
        <v>5779</v>
      </c>
      <c r="J63" s="195">
        <f>+'[3]3.SZ.TÁBL. SEGÍTŐ SZOLGÁLAT'!$K$62</f>
        <v>6279</v>
      </c>
      <c r="K63" s="207">
        <v>5062</v>
      </c>
      <c r="L63" s="208">
        <f>+'[6]Segítő Szolgálat'!$E38</f>
        <v>3592</v>
      </c>
      <c r="M63" s="195">
        <f>+'[3]3.SZ.TÁBL. SEGÍTŐ SZOLGÁLAT'!$N$62</f>
        <v>3964</v>
      </c>
      <c r="N63" s="209">
        <v>3292</v>
      </c>
      <c r="O63" s="208">
        <f>+'[6]Segítő Szolgálat'!$F38</f>
        <v>1793</v>
      </c>
      <c r="P63" s="195">
        <f>+'[3]3.SZ.TÁBL. SEGÍTŐ SZOLGÁLAT'!$Q$62</f>
        <v>1984</v>
      </c>
      <c r="Q63" s="207">
        <v>1648</v>
      </c>
      <c r="R63" s="208">
        <f>+'[6]Segítő Szolgálat'!$G38</f>
        <v>521</v>
      </c>
      <c r="S63" s="195">
        <f>+'[3]3.SZ.TÁBL. SEGÍTŐ SZOLGÁLAT'!$T$62</f>
        <v>568</v>
      </c>
      <c r="T63" s="209">
        <v>482</v>
      </c>
      <c r="U63" s="208">
        <f>+'[6]Segítő Szolgálat'!$H38</f>
        <v>810</v>
      </c>
      <c r="V63" s="195">
        <f>+'[3]3.SZ.TÁBL. SEGÍTŐ SZOLGÁLAT'!$W$62</f>
        <v>882</v>
      </c>
      <c r="W63" s="209">
        <v>712</v>
      </c>
      <c r="X63" s="205">
        <f>+'[6]Segítő Szolgálat'!$I38</f>
        <v>0</v>
      </c>
      <c r="Y63" s="195">
        <f>+'[5]3.SZ.TÁBL. SEGÍTŐ SZOLGÁLAT'!$Z62</f>
        <v>0</v>
      </c>
      <c r="Z63" s="207"/>
      <c r="AA63" s="210">
        <f t="shared" ref="AA63:AA71" si="125">+C63+F63+I63+L63+O63+R63+U63+X63</f>
        <v>15323</v>
      </c>
      <c r="AB63" s="206">
        <f t="shared" ref="AB63:AB71" si="126">+D63+G63+J63+M63+P63+S63+V63+Y63</f>
        <v>16800</v>
      </c>
      <c r="AC63" s="211">
        <f t="shared" ref="AC63:AC71" si="127">+E63+H63+K63+N63+Q63+T63+W63+Z63</f>
        <v>13463</v>
      </c>
    </row>
    <row r="64" spans="1:29" ht="13.5" customHeight="1">
      <c r="A64" s="192" t="s">
        <v>168</v>
      </c>
      <c r="B64" s="199" t="s">
        <v>271</v>
      </c>
      <c r="C64" s="197">
        <f>+'[6]Segítő Szolgálat'!$B39</f>
        <v>32</v>
      </c>
      <c r="D64" s="195">
        <f>+'[3]3.SZ.TÁBL. SEGÍTŐ SZOLGÁLAT'!$E$63</f>
        <v>32</v>
      </c>
      <c r="E64" s="200">
        <v>4</v>
      </c>
      <c r="F64" s="201">
        <f>+'[6]Segítő Szolgálat'!$C39</f>
        <v>253</v>
      </c>
      <c r="G64" s="195">
        <f>+'[3]3.SZ.TÁBL. SEGÍTŐ SZOLGÁLAT'!$H$63</f>
        <v>253</v>
      </c>
      <c r="H64" s="202">
        <v>32</v>
      </c>
      <c r="I64" s="201">
        <f>+'[6]Segítő Szolgálat'!$D39</f>
        <v>917</v>
      </c>
      <c r="J64" s="195">
        <f>+'[3]3.SZ.TÁBL. SEGÍTŐ SZOLGÁLAT'!$K$63</f>
        <v>917</v>
      </c>
      <c r="K64" s="200">
        <v>115</v>
      </c>
      <c r="L64" s="201">
        <f>+'[6]Segítő Szolgálat'!$E39</f>
        <v>348</v>
      </c>
      <c r="M64" s="195">
        <f>+'[3]3.SZ.TÁBL. SEGÍTŐ SZOLGÁLAT'!$N$63</f>
        <v>348</v>
      </c>
      <c r="N64" s="202">
        <v>43</v>
      </c>
      <c r="O64" s="201">
        <f>+'[6]Segítő Szolgálat'!$F39</f>
        <v>221</v>
      </c>
      <c r="P64" s="195">
        <f>+'[3]3.SZ.TÁBL. SEGÍTŐ SZOLGÁLAT'!$Q$63</f>
        <v>221</v>
      </c>
      <c r="Q64" s="200">
        <v>28</v>
      </c>
      <c r="R64" s="201">
        <f>+'[6]Segítő Szolgálat'!$G39</f>
        <v>63</v>
      </c>
      <c r="S64" s="195">
        <f>+'[3]3.SZ.TÁBL. SEGÍTŐ SZOLGÁLAT'!$T$63</f>
        <v>63</v>
      </c>
      <c r="T64" s="202">
        <v>8</v>
      </c>
      <c r="U64" s="201">
        <f>+'[6]Segítő Szolgálat'!$H39</f>
        <v>95</v>
      </c>
      <c r="V64" s="195">
        <f>+'[3]3.SZ.TÁBL. SEGÍTŐ SZOLGÁLAT'!$W$63</f>
        <v>95</v>
      </c>
      <c r="W64" s="202">
        <v>12</v>
      </c>
      <c r="X64" s="197">
        <f>+'[6]Segítő Szolgálat'!$I39</f>
        <v>0</v>
      </c>
      <c r="Y64" s="195">
        <f>+'[5]3.SZ.TÁBL. SEGÍTŐ SZOLGÁLAT'!$Z63</f>
        <v>0</v>
      </c>
      <c r="Z64" s="200"/>
      <c r="AA64" s="210">
        <f t="shared" si="125"/>
        <v>1929</v>
      </c>
      <c r="AB64" s="195">
        <f t="shared" si="126"/>
        <v>1929</v>
      </c>
      <c r="AC64" s="196">
        <f t="shared" si="127"/>
        <v>242</v>
      </c>
    </row>
    <row r="65" spans="1:29" ht="13.5" customHeight="1">
      <c r="A65" s="192" t="s">
        <v>168</v>
      </c>
      <c r="B65" s="199" t="s">
        <v>272</v>
      </c>
      <c r="C65" s="197">
        <f>+'[6]Segítő Szolgálat'!$B40</f>
        <v>5</v>
      </c>
      <c r="D65" s="195">
        <f>+'[3]3.SZ.TÁBL. SEGÍTŐ SZOLGÁLAT'!$E$64</f>
        <v>5</v>
      </c>
      <c r="E65" s="200">
        <v>5</v>
      </c>
      <c r="F65" s="201">
        <f>+'[6]Segítő Szolgálat'!$C40</f>
        <v>48</v>
      </c>
      <c r="G65" s="195">
        <f>+'[3]3.SZ.TÁBL. SEGÍTŐ SZOLGÁLAT'!$H$64</f>
        <v>48</v>
      </c>
      <c r="H65" s="202">
        <v>12</v>
      </c>
      <c r="I65" s="201">
        <f>+'[6]Segítő Szolgálat'!$D40</f>
        <v>135</v>
      </c>
      <c r="J65" s="195">
        <f>+'[3]3.SZ.TÁBL. SEGÍTŐ SZOLGÁLAT'!$K$64</f>
        <v>135</v>
      </c>
      <c r="K65" s="200">
        <v>71</v>
      </c>
      <c r="L65" s="201">
        <f>+'[6]Segítő Szolgálat'!$E40</f>
        <v>65</v>
      </c>
      <c r="M65" s="195">
        <f>+'[3]3.SZ.TÁBL. SEGÍTŐ SZOLGÁLAT'!$N$64</f>
        <v>65</v>
      </c>
      <c r="N65" s="202">
        <v>46</v>
      </c>
      <c r="O65" s="201">
        <f>+'[6]Segítő Szolgálat'!$F40</f>
        <v>38</v>
      </c>
      <c r="P65" s="195">
        <f>+'[3]3.SZ.TÁBL. SEGÍTŐ SZOLGÁLAT'!$Q$64</f>
        <v>38</v>
      </c>
      <c r="Q65" s="200">
        <v>23</v>
      </c>
      <c r="R65" s="201">
        <f>+'[6]Segítő Szolgálat'!$G40</f>
        <v>10</v>
      </c>
      <c r="S65" s="195">
        <f>+'[3]3.SZ.TÁBL. SEGÍTŐ SZOLGÁLAT'!$T$64</f>
        <v>10</v>
      </c>
      <c r="T65" s="202">
        <v>6</v>
      </c>
      <c r="U65" s="201">
        <f>+'[6]Segítő Szolgálat'!$H40</f>
        <v>15</v>
      </c>
      <c r="V65" s="195">
        <f>+'[3]3.SZ.TÁBL. SEGÍTŐ SZOLGÁLAT'!$W$64</f>
        <v>15</v>
      </c>
      <c r="W65" s="202">
        <v>11</v>
      </c>
      <c r="X65" s="197">
        <f>+'[6]Segítő Szolgálat'!$I40</f>
        <v>0</v>
      </c>
      <c r="Y65" s="195">
        <f>+'[5]3.SZ.TÁBL. SEGÍTŐ SZOLGÁLAT'!$Z64</f>
        <v>0</v>
      </c>
      <c r="Z65" s="200"/>
      <c r="AA65" s="210">
        <f t="shared" si="125"/>
        <v>316</v>
      </c>
      <c r="AB65" s="195">
        <f t="shared" si="126"/>
        <v>316</v>
      </c>
      <c r="AC65" s="196">
        <f t="shared" si="127"/>
        <v>174</v>
      </c>
    </row>
    <row r="66" spans="1:29" ht="13.5" customHeight="1">
      <c r="A66" s="192" t="s">
        <v>168</v>
      </c>
      <c r="B66" s="199" t="s">
        <v>393</v>
      </c>
      <c r="C66" s="197"/>
      <c r="D66" s="195"/>
      <c r="E66" s="200"/>
      <c r="F66" s="201"/>
      <c r="G66" s="195"/>
      <c r="H66" s="202"/>
      <c r="I66" s="201"/>
      <c r="J66" s="195"/>
      <c r="K66" s="200"/>
      <c r="L66" s="201"/>
      <c r="M66" s="195"/>
      <c r="N66" s="202"/>
      <c r="O66" s="201"/>
      <c r="P66" s="195"/>
      <c r="Q66" s="200">
        <v>30</v>
      </c>
      <c r="R66" s="201"/>
      <c r="S66" s="195"/>
      <c r="T66" s="202">
        <v>31</v>
      </c>
      <c r="U66" s="201"/>
      <c r="V66" s="195"/>
      <c r="W66" s="202"/>
      <c r="X66" s="197"/>
      <c r="Y66" s="195"/>
      <c r="Z66" s="200"/>
      <c r="AA66" s="210"/>
      <c r="AB66" s="195"/>
      <c r="AC66" s="196">
        <f t="shared" si="127"/>
        <v>61</v>
      </c>
    </row>
    <row r="67" spans="1:29" ht="13.5" customHeight="1">
      <c r="A67" s="192" t="s">
        <v>168</v>
      </c>
      <c r="B67" s="199" t="s">
        <v>273</v>
      </c>
      <c r="C67" s="197">
        <f>+'[6]Segítő Szolgálat'!$B41</f>
        <v>0</v>
      </c>
      <c r="D67" s="195">
        <f>+'[5]3.SZ.TÁBL. SEGÍTŐ SZOLGÁLAT'!$E65</f>
        <v>0</v>
      </c>
      <c r="E67" s="200"/>
      <c r="F67" s="201">
        <f>+'[6]Segítő Szolgálat'!$C41</f>
        <v>0</v>
      </c>
      <c r="G67" s="195">
        <f>+'[5]3.SZ.TÁBL. SEGÍTŐ SZOLGÁLAT'!$H65</f>
        <v>0</v>
      </c>
      <c r="H67" s="202"/>
      <c r="I67" s="201">
        <f>+'[6]Segítő Szolgálat'!$D41</f>
        <v>0</v>
      </c>
      <c r="J67" s="195">
        <f>+'[5]3.SZ.TÁBL. SEGÍTŐ SZOLGÁLAT'!$K65</f>
        <v>0</v>
      </c>
      <c r="K67" s="200"/>
      <c r="L67" s="201">
        <f>+'[6]Segítő Szolgálat'!$E41</f>
        <v>0</v>
      </c>
      <c r="M67" s="195">
        <f>+'[5]3.SZ.TÁBL. SEGÍTŐ SZOLGÁLAT'!$N65</f>
        <v>0</v>
      </c>
      <c r="N67" s="202"/>
      <c r="O67" s="201">
        <f>+'[6]Segítő Szolgálat'!$F41</f>
        <v>0</v>
      </c>
      <c r="P67" s="195">
        <f>+'[5]3.SZ.TÁBL. SEGÍTŐ SZOLGÁLAT'!$Q65</f>
        <v>0</v>
      </c>
      <c r="Q67" s="200"/>
      <c r="R67" s="201">
        <f>+'[6]Segítő Szolgálat'!$G41</f>
        <v>0</v>
      </c>
      <c r="S67" s="195">
        <f>+'[5]3.SZ.TÁBL. SEGÍTŐ SZOLGÁLAT'!$T65</f>
        <v>0</v>
      </c>
      <c r="T67" s="202"/>
      <c r="U67" s="201">
        <f>+'[6]Segítő Szolgálat'!$H41</f>
        <v>0</v>
      </c>
      <c r="V67" s="195">
        <f>+'[5]3.SZ.TÁBL. SEGÍTŐ SZOLGÁLAT'!$W65</f>
        <v>0</v>
      </c>
      <c r="W67" s="202"/>
      <c r="X67" s="197">
        <f>+'[6]Segítő Szolgálat'!$I41</f>
        <v>0</v>
      </c>
      <c r="Y67" s="195">
        <f>+'[5]3.SZ.TÁBL. SEGÍTŐ SZOLGÁLAT'!$Z65</f>
        <v>0</v>
      </c>
      <c r="Z67" s="200"/>
      <c r="AA67" s="210">
        <f t="shared" si="125"/>
        <v>0</v>
      </c>
      <c r="AB67" s="195">
        <f t="shared" si="126"/>
        <v>0</v>
      </c>
      <c r="AC67" s="196">
        <f t="shared" si="127"/>
        <v>0</v>
      </c>
    </row>
    <row r="68" spans="1:29" ht="13.5" customHeight="1">
      <c r="A68" s="192" t="s">
        <v>168</v>
      </c>
      <c r="B68" s="199" t="s">
        <v>274</v>
      </c>
      <c r="C68" s="197">
        <f>+'[6]Segítő Szolgálat'!$B42</f>
        <v>5</v>
      </c>
      <c r="D68" s="195">
        <f>+'[3]3.SZ.TÁBL. SEGÍTŐ SZOLGÁLAT'!$E$66</f>
        <v>5</v>
      </c>
      <c r="E68" s="200">
        <v>6</v>
      </c>
      <c r="F68" s="201">
        <f>+'[6]Segítő Szolgálat'!$C42</f>
        <v>47</v>
      </c>
      <c r="G68" s="195">
        <f>+'[3]3.SZ.TÁBL. SEGÍTŐ SZOLGÁLAT'!$H$66</f>
        <v>47</v>
      </c>
      <c r="H68" s="202">
        <v>12</v>
      </c>
      <c r="I68" s="201">
        <f>+'[6]Segítő Szolgálat'!$D42</f>
        <v>142</v>
      </c>
      <c r="J68" s="195">
        <f>+'[3]3.SZ.TÁBL. SEGÍTŐ SZOLGÁLAT'!$K$66</f>
        <v>142</v>
      </c>
      <c r="K68" s="200">
        <v>77</v>
      </c>
      <c r="L68" s="201">
        <f>+'[6]Segítő Szolgálat'!$E42</f>
        <v>65</v>
      </c>
      <c r="M68" s="195">
        <f>+'[3]3.SZ.TÁBL. SEGÍTŐ SZOLGÁLAT'!$N$66</f>
        <v>65</v>
      </c>
      <c r="N68" s="202">
        <v>49</v>
      </c>
      <c r="O68" s="201">
        <f>+'[6]Segítő Szolgálat'!$F42</f>
        <v>39</v>
      </c>
      <c r="P68" s="195">
        <f>+'[3]3.SZ.TÁBL. SEGÍTŐ SZOLGÁLAT'!$Q$66</f>
        <v>39</v>
      </c>
      <c r="Q68" s="200">
        <v>25</v>
      </c>
      <c r="R68" s="201">
        <f>+'[6]Segítő Szolgálat'!$G42</f>
        <v>11</v>
      </c>
      <c r="S68" s="195">
        <f>+'[3]3.SZ.TÁBL. SEGÍTŐ SZOLGÁLAT'!$T$66</f>
        <v>11</v>
      </c>
      <c r="T68" s="202">
        <v>6</v>
      </c>
      <c r="U68" s="201">
        <f>+'[6]Segítő Szolgálat'!$H42</f>
        <v>16</v>
      </c>
      <c r="V68" s="195">
        <f>+'[3]3.SZ.TÁBL. SEGÍTŐ SZOLGÁLAT'!$W$66</f>
        <v>16</v>
      </c>
      <c r="W68" s="202">
        <v>12</v>
      </c>
      <c r="X68" s="197">
        <f>+'[6]Segítő Szolgálat'!$I42</f>
        <v>0</v>
      </c>
      <c r="Y68" s="195">
        <f>+'[5]3.SZ.TÁBL. SEGÍTŐ SZOLGÁLAT'!$Z66</f>
        <v>0</v>
      </c>
      <c r="Z68" s="200"/>
      <c r="AA68" s="210">
        <f t="shared" si="125"/>
        <v>325</v>
      </c>
      <c r="AB68" s="195">
        <f t="shared" si="126"/>
        <v>325</v>
      </c>
      <c r="AC68" s="196">
        <f t="shared" si="127"/>
        <v>187</v>
      </c>
    </row>
    <row r="69" spans="1:29" ht="13.5" customHeight="1">
      <c r="A69" s="187" t="s">
        <v>212</v>
      </c>
      <c r="B69" s="238" t="s">
        <v>213</v>
      </c>
      <c r="C69" s="205">
        <f>+[7]Sheet!$E$10</f>
        <v>10</v>
      </c>
      <c r="D69" s="195">
        <f>+'[3]3.SZ.TÁBL. SEGÍTŐ SZOLGÁLAT'!$E$67</f>
        <v>10</v>
      </c>
      <c r="E69" s="207">
        <v>26</v>
      </c>
      <c r="F69" s="201">
        <f>+[7]Sheet!$K$10</f>
        <v>10</v>
      </c>
      <c r="G69" s="195">
        <f>+'[3]3.SZ.TÁBL. SEGÍTŐ SZOLGÁLAT'!$H$67</f>
        <v>41</v>
      </c>
      <c r="H69" s="209">
        <v>47</v>
      </c>
      <c r="I69" s="201">
        <f>+[7]Sheet!$I$10</f>
        <v>0</v>
      </c>
      <c r="J69" s="195">
        <f>+'[5]3.SZ.TÁBL. SEGÍTŐ SZOLGÁLAT'!$K67</f>
        <v>0</v>
      </c>
      <c r="K69" s="207"/>
      <c r="L69" s="201">
        <f>+[7]Sheet!$G$10</f>
        <v>8</v>
      </c>
      <c r="M69" s="195">
        <f>+'[3]3.SZ.TÁBL. SEGÍTŐ SZOLGÁLAT'!$N$67</f>
        <v>173</v>
      </c>
      <c r="N69" s="209">
        <v>75</v>
      </c>
      <c r="O69" s="201"/>
      <c r="P69" s="195">
        <f>+'[5]3.SZ.TÁBL. SEGÍTŐ SZOLGÁLAT'!$Q67</f>
        <v>0</v>
      </c>
      <c r="Q69" s="207"/>
      <c r="R69" s="201"/>
      <c r="S69" s="195">
        <f>+'[5]3.SZ.TÁBL. SEGÍTŐ SZOLGÁLAT'!$T67</f>
        <v>0</v>
      </c>
      <c r="T69" s="209"/>
      <c r="U69" s="201">
        <f>+[7]Sheet!$Q$10</f>
        <v>30</v>
      </c>
      <c r="V69" s="195">
        <f>+'[3]3.SZ.TÁBL. SEGÍTŐ SZOLGÁLAT'!$W$67</f>
        <v>30</v>
      </c>
      <c r="W69" s="209"/>
      <c r="X69" s="197"/>
      <c r="Y69" s="195">
        <f>+'[5]3.SZ.TÁBL. SEGÍTŐ SZOLGÁLAT'!$Z67</f>
        <v>0</v>
      </c>
      <c r="Z69" s="207"/>
      <c r="AA69" s="210">
        <f t="shared" si="125"/>
        <v>58</v>
      </c>
      <c r="AB69" s="206">
        <f t="shared" si="126"/>
        <v>254</v>
      </c>
      <c r="AC69" s="211">
        <f t="shared" si="127"/>
        <v>148</v>
      </c>
    </row>
    <row r="70" spans="1:29" ht="15.75" customHeight="1">
      <c r="A70" s="188" t="s">
        <v>214</v>
      </c>
      <c r="B70" s="198" t="s">
        <v>359</v>
      </c>
      <c r="C70" s="197">
        <f>+[7]Sheet!$E$17</f>
        <v>228</v>
      </c>
      <c r="D70" s="195">
        <f>+'[3]3.SZ.TÁBL. SEGÍTŐ SZOLGÁLAT'!$E$68</f>
        <v>259</v>
      </c>
      <c r="E70" s="200">
        <v>230</v>
      </c>
      <c r="F70" s="201">
        <f>+[7]Sheet!$K$17</f>
        <v>420</v>
      </c>
      <c r="G70" s="195">
        <f>+'[5]3.SZ.TÁBL. SEGÍTŐ SZOLGÁLAT'!$H68</f>
        <v>517</v>
      </c>
      <c r="H70" s="202">
        <v>263</v>
      </c>
      <c r="I70" s="201">
        <f>+[7]Sheet!$I$17</f>
        <v>870</v>
      </c>
      <c r="J70" s="195">
        <f>+'[3]3.SZ.TÁBL. SEGÍTŐ SZOLGÁLAT'!$K$68</f>
        <v>901</v>
      </c>
      <c r="K70" s="200">
        <v>606</v>
      </c>
      <c r="L70" s="201">
        <f>+[7]Sheet!$G$17</f>
        <v>225</v>
      </c>
      <c r="M70" s="195">
        <f>+'[3]3.SZ.TÁBL. SEGÍTŐ SZOLGÁLAT'!$N$68</f>
        <v>239</v>
      </c>
      <c r="N70" s="202">
        <v>218</v>
      </c>
      <c r="O70" s="201">
        <f>+[7]Sheet!$M$17</f>
        <v>1280</v>
      </c>
      <c r="P70" s="195">
        <f>+'[3]3.SZ.TÁBL. SEGÍTŐ SZOLGÁLAT'!$Q$68</f>
        <v>1344</v>
      </c>
      <c r="Q70" s="200">
        <v>670</v>
      </c>
      <c r="R70" s="201">
        <f>+[7]Sheet!$O$17</f>
        <v>1252</v>
      </c>
      <c r="S70" s="195">
        <f>+'[3]3.SZ.TÁBL. SEGÍTŐ SZOLGÁLAT'!$T$68</f>
        <v>1359</v>
      </c>
      <c r="T70" s="202">
        <v>668</v>
      </c>
      <c r="U70" s="201">
        <f>+[7]Sheet!$Q$17</f>
        <v>75</v>
      </c>
      <c r="V70" s="195">
        <f>+'[3]3.SZ.TÁBL. SEGÍTŐ SZOLGÁLAT'!$W$68</f>
        <v>75</v>
      </c>
      <c r="W70" s="202">
        <v>50</v>
      </c>
      <c r="X70" s="197">
        <f>+[7]Sheet!$R$17</f>
        <v>5</v>
      </c>
      <c r="Y70" s="195">
        <f>+'[3]3.SZ.TÁBL. SEGÍTŐ SZOLGÁLAT'!$Z$68</f>
        <v>5</v>
      </c>
      <c r="Z70" s="200">
        <v>2</v>
      </c>
      <c r="AA70" s="210">
        <f t="shared" si="125"/>
        <v>4355</v>
      </c>
      <c r="AB70" s="195">
        <f t="shared" si="126"/>
        <v>4699</v>
      </c>
      <c r="AC70" s="196">
        <f t="shared" si="127"/>
        <v>2707</v>
      </c>
    </row>
    <row r="71" spans="1:29" ht="13.5" customHeight="1">
      <c r="A71" s="189" t="s">
        <v>216</v>
      </c>
      <c r="B71" s="239" t="s">
        <v>217</v>
      </c>
      <c r="C71" s="219"/>
      <c r="D71" s="195">
        <f>+'[5]3.SZ.TÁBL. SEGÍTŐ SZOLGÁLAT'!$E69</f>
        <v>0</v>
      </c>
      <c r="E71" s="221"/>
      <c r="F71" s="222"/>
      <c r="G71" s="195">
        <f>+'[5]3.SZ.TÁBL. SEGÍTŐ SZOLGÁLAT'!$H69</f>
        <v>0</v>
      </c>
      <c r="H71" s="223"/>
      <c r="I71" s="219"/>
      <c r="J71" s="195">
        <f>+'[5]3.SZ.TÁBL. SEGÍTŐ SZOLGÁLAT'!$K69</f>
        <v>0</v>
      </c>
      <c r="K71" s="221"/>
      <c r="L71" s="222"/>
      <c r="M71" s="195">
        <f>+'[5]3.SZ.TÁBL. SEGÍTŐ SZOLGÁLAT'!$N69</f>
        <v>0</v>
      </c>
      <c r="N71" s="223"/>
      <c r="O71" s="219"/>
      <c r="P71" s="195">
        <f>+'[5]3.SZ.TÁBL. SEGÍTŐ SZOLGÁLAT'!$Q69</f>
        <v>0</v>
      </c>
      <c r="Q71" s="221"/>
      <c r="R71" s="222"/>
      <c r="S71" s="195">
        <f>+'[5]3.SZ.TÁBL. SEGÍTŐ SZOLGÁLAT'!$T69</f>
        <v>0</v>
      </c>
      <c r="T71" s="223"/>
      <c r="U71" s="222"/>
      <c r="V71" s="195">
        <f>+'[5]3.SZ.TÁBL. SEGÍTŐ SZOLGÁLAT'!$W69</f>
        <v>0</v>
      </c>
      <c r="W71" s="223"/>
      <c r="X71" s="219"/>
      <c r="Y71" s="195">
        <f>+'[5]3.SZ.TÁBL. SEGÍTŐ SZOLGÁLAT'!$Z69</f>
        <v>0</v>
      </c>
      <c r="Z71" s="221"/>
      <c r="AA71" s="210">
        <f t="shared" si="125"/>
        <v>0</v>
      </c>
      <c r="AB71" s="220">
        <f t="shared" si="126"/>
        <v>0</v>
      </c>
      <c r="AC71" s="225">
        <f t="shared" si="127"/>
        <v>0</v>
      </c>
    </row>
    <row r="72" spans="1:29" s="322" customFormat="1" ht="13.5" customHeight="1">
      <c r="A72" s="190" t="s">
        <v>169</v>
      </c>
      <c r="B72" s="240" t="s">
        <v>127</v>
      </c>
      <c r="C72" s="295">
        <f t="shared" ref="C72:J72" si="128">SUM(C69:C71)</f>
        <v>238</v>
      </c>
      <c r="D72" s="293">
        <f t="shared" si="128"/>
        <v>269</v>
      </c>
      <c r="E72" s="296">
        <f t="shared" si="128"/>
        <v>256</v>
      </c>
      <c r="F72" s="320">
        <f t="shared" si="128"/>
        <v>430</v>
      </c>
      <c r="G72" s="293">
        <f t="shared" si="128"/>
        <v>558</v>
      </c>
      <c r="H72" s="321">
        <f t="shared" si="128"/>
        <v>310</v>
      </c>
      <c r="I72" s="295">
        <f t="shared" si="128"/>
        <v>870</v>
      </c>
      <c r="J72" s="293">
        <f t="shared" si="128"/>
        <v>901</v>
      </c>
      <c r="K72" s="296">
        <f t="shared" ref="K72" si="129">SUM(K69:K71)</f>
        <v>606</v>
      </c>
      <c r="L72" s="320">
        <f>SUM(L69:L71)</f>
        <v>233</v>
      </c>
      <c r="M72" s="293">
        <f>SUM(M69:M71)</f>
        <v>412</v>
      </c>
      <c r="N72" s="321">
        <f>SUM(N69:N71)</f>
        <v>293</v>
      </c>
      <c r="O72" s="295">
        <f>SUM(O69:O71)</f>
        <v>1280</v>
      </c>
      <c r="P72" s="293">
        <f>SUM(P69:P71)</f>
        <v>1344</v>
      </c>
      <c r="Q72" s="296">
        <f t="shared" ref="Q72" si="130">SUM(Q69:Q71)</f>
        <v>670</v>
      </c>
      <c r="R72" s="320">
        <f>SUM(R69:R71)</f>
        <v>1252</v>
      </c>
      <c r="S72" s="293">
        <f>SUM(S69:S71)</f>
        <v>1359</v>
      </c>
      <c r="T72" s="321">
        <f t="shared" ref="T72" si="131">SUM(T69:T71)</f>
        <v>668</v>
      </c>
      <c r="U72" s="320">
        <f>SUM(U69:U71)</f>
        <v>105</v>
      </c>
      <c r="V72" s="293">
        <f>SUM(V69:V71)</f>
        <v>105</v>
      </c>
      <c r="W72" s="321">
        <f t="shared" ref="W72" si="132">SUM(W69:W71)</f>
        <v>50</v>
      </c>
      <c r="X72" s="295">
        <f>SUM(X69:X71)</f>
        <v>5</v>
      </c>
      <c r="Y72" s="293">
        <f>SUM(Y69:Y71)</f>
        <v>5</v>
      </c>
      <c r="Z72" s="296">
        <f t="shared" ref="Z72" si="133">SUM(Z69:Z71)</f>
        <v>2</v>
      </c>
      <c r="AA72" s="288">
        <f>SUM(AA69:AA71)</f>
        <v>4413</v>
      </c>
      <c r="AB72" s="293">
        <f t="shared" ref="AB72:AC72" si="134">SUM(AB69:AB71)</f>
        <v>4953</v>
      </c>
      <c r="AC72" s="294">
        <f t="shared" si="134"/>
        <v>2855</v>
      </c>
    </row>
    <row r="73" spans="1:29" ht="13.5" customHeight="1">
      <c r="A73" s="187" t="s">
        <v>218</v>
      </c>
      <c r="B73" s="238" t="s">
        <v>219</v>
      </c>
      <c r="C73" s="205"/>
      <c r="D73" s="195">
        <f>+'[5]3.SZ.TÁBL. SEGÍTŐ SZOLGÁLAT'!$E71</f>
        <v>0</v>
      </c>
      <c r="E73" s="207"/>
      <c r="F73" s="263"/>
      <c r="G73" s="195">
        <f>+'[5]3.SZ.TÁBL. SEGÍTŐ SZOLGÁLAT'!$H71</f>
        <v>0</v>
      </c>
      <c r="H73" s="209"/>
      <c r="I73" s="205"/>
      <c r="J73" s="195">
        <f>+'[5]3.SZ.TÁBL. SEGÍTŐ SZOLGÁLAT'!$K71</f>
        <v>0</v>
      </c>
      <c r="K73" s="207"/>
      <c r="L73" s="263">
        <f>+[7]Sheet!$G$26</f>
        <v>300</v>
      </c>
      <c r="M73" s="195">
        <f>+'[3]3.SZ.TÁBL. SEGÍTŐ SZOLGÁLAT'!$N$71</f>
        <v>300</v>
      </c>
      <c r="N73" s="209">
        <v>225</v>
      </c>
      <c r="O73" s="263"/>
      <c r="P73" s="195">
        <f>+'[5]3.SZ.TÁBL. SEGÍTŐ SZOLGÁLAT'!$Q71</f>
        <v>0</v>
      </c>
      <c r="Q73" s="207"/>
      <c r="R73" s="263"/>
      <c r="S73" s="195">
        <f>+'[5]3.SZ.TÁBL. SEGÍTŐ SZOLGÁLAT'!$T71</f>
        <v>0</v>
      </c>
      <c r="T73" s="209"/>
      <c r="U73" s="263"/>
      <c r="V73" s="195">
        <f>+'[5]3.SZ.TÁBL. SEGÍTŐ SZOLGÁLAT'!$W71</f>
        <v>0</v>
      </c>
      <c r="W73" s="209"/>
      <c r="X73" s="260"/>
      <c r="Y73" s="195">
        <f>+'[5]3.SZ.TÁBL. SEGÍTŐ SZOLGÁLAT'!$Z71</f>
        <v>0</v>
      </c>
      <c r="Z73" s="207"/>
      <c r="AA73" s="210">
        <f t="shared" ref="AA73:AA74" si="135">+C73+F73+I73+L73+O73+R73+U73+X73</f>
        <v>300</v>
      </c>
      <c r="AB73" s="206">
        <f t="shared" ref="AB73:AB74" si="136">+D73+G73+J73+M73+P73+S73+V73+Y73</f>
        <v>300</v>
      </c>
      <c r="AC73" s="211">
        <f t="shared" ref="AC73:AC74" si="137">+E73+H73+K73+N73+Q73+T73+W73+Z73</f>
        <v>225</v>
      </c>
    </row>
    <row r="74" spans="1:29" ht="13.5" customHeight="1">
      <c r="A74" s="189" t="s">
        <v>220</v>
      </c>
      <c r="B74" s="239" t="s">
        <v>221</v>
      </c>
      <c r="C74" s="219">
        <f>+[7]Sheet!$E$29</f>
        <v>25</v>
      </c>
      <c r="D74" s="195">
        <f>+'[3]3.SZ.TÁBL. SEGÍTŐ SZOLGÁLAT'!$E$72</f>
        <v>25</v>
      </c>
      <c r="E74" s="221">
        <v>36</v>
      </c>
      <c r="F74" s="258">
        <f>+[7]Sheet!$K$29</f>
        <v>267</v>
      </c>
      <c r="G74" s="195">
        <f>+'[3]3.SZ.TÁBL. SEGÍTŐ SZOLGÁLAT'!$H$72</f>
        <v>267</v>
      </c>
      <c r="H74" s="223">
        <v>129</v>
      </c>
      <c r="I74" s="219">
        <f>+[7]Sheet!$I$29</f>
        <v>87</v>
      </c>
      <c r="J74" s="195">
        <f>+'[3]3.SZ.TÁBL. SEGÍTŐ SZOLGÁLAT'!$K$72</f>
        <v>87</v>
      </c>
      <c r="K74" s="221">
        <v>37</v>
      </c>
      <c r="L74" s="258">
        <f>+[7]Sheet!$G$29</f>
        <v>175</v>
      </c>
      <c r="M74" s="195">
        <f>+'[3]3.SZ.TÁBL. SEGÍTŐ SZOLGÁLAT'!$N$72</f>
        <v>175</v>
      </c>
      <c r="N74" s="223">
        <v>86</v>
      </c>
      <c r="O74" s="258">
        <f>+[7]Sheet!$M$29</f>
        <v>87</v>
      </c>
      <c r="P74" s="195">
        <f>+'[3]3.SZ.TÁBL. SEGÍTŐ SZOLGÁLAT'!$Q$72</f>
        <v>87</v>
      </c>
      <c r="Q74" s="221">
        <v>58</v>
      </c>
      <c r="R74" s="258">
        <f>+[7]Sheet!$O$29</f>
        <v>12</v>
      </c>
      <c r="S74" s="195">
        <f>+'[3]3.SZ.TÁBL. SEGÍTŐ SZOLGÁLAT'!$T$72</f>
        <v>12</v>
      </c>
      <c r="T74" s="223">
        <v>5</v>
      </c>
      <c r="U74" s="258">
        <f>+[7]Sheet!$Q$29</f>
        <v>50</v>
      </c>
      <c r="V74" s="195">
        <f>+'[3]3.SZ.TÁBL. SEGÍTŐ SZOLGÁLAT'!$W$72</f>
        <v>50</v>
      </c>
      <c r="W74" s="223">
        <v>39</v>
      </c>
      <c r="X74" s="256">
        <f>+[7]Sheet!$R$29</f>
        <v>24</v>
      </c>
      <c r="Y74" s="195">
        <f>+'[3]3.SZ.TÁBL. SEGÍTŐ SZOLGÁLAT'!$Z$72</f>
        <v>24</v>
      </c>
      <c r="Z74" s="221"/>
      <c r="AA74" s="210">
        <f t="shared" si="135"/>
        <v>727</v>
      </c>
      <c r="AB74" s="220">
        <f t="shared" si="136"/>
        <v>727</v>
      </c>
      <c r="AC74" s="225">
        <f t="shared" si="137"/>
        <v>390</v>
      </c>
    </row>
    <row r="75" spans="1:29" s="322" customFormat="1" ht="13.5" customHeight="1">
      <c r="A75" s="190" t="s">
        <v>170</v>
      </c>
      <c r="B75" s="240" t="s">
        <v>128</v>
      </c>
      <c r="C75" s="295">
        <f>SUM(C73:C74)</f>
        <v>25</v>
      </c>
      <c r="D75" s="293">
        <f>SUM(D73:D74)</f>
        <v>25</v>
      </c>
      <c r="E75" s="296">
        <f>SUM(E73:E74)</f>
        <v>36</v>
      </c>
      <c r="F75" s="320">
        <f>SUM(F73:F74)</f>
        <v>267</v>
      </c>
      <c r="G75" s="293">
        <f>SUM(G73:G74)</f>
        <v>267</v>
      </c>
      <c r="H75" s="321">
        <f t="shared" ref="H75" si="138">SUM(H73:H74)</f>
        <v>129</v>
      </c>
      <c r="I75" s="295">
        <f>SUM(I73:I74)</f>
        <v>87</v>
      </c>
      <c r="J75" s="293">
        <f>SUM(J73:J74)</f>
        <v>87</v>
      </c>
      <c r="K75" s="296">
        <f t="shared" ref="K75" si="139">SUM(K73:K74)</f>
        <v>37</v>
      </c>
      <c r="L75" s="320">
        <f>SUM(L73:L74)</f>
        <v>475</v>
      </c>
      <c r="M75" s="293">
        <f>SUM(M73:M74)</f>
        <v>475</v>
      </c>
      <c r="N75" s="321">
        <f t="shared" ref="N75" si="140">SUM(N73:N74)</f>
        <v>311</v>
      </c>
      <c r="O75" s="295">
        <f>SUM(O73:O74)</f>
        <v>87</v>
      </c>
      <c r="P75" s="293">
        <f>SUM(P73:P74)</f>
        <v>87</v>
      </c>
      <c r="Q75" s="296">
        <f t="shared" ref="Q75" si="141">SUM(Q73:Q74)</f>
        <v>58</v>
      </c>
      <c r="R75" s="320">
        <f>SUM(R73:R74)</f>
        <v>12</v>
      </c>
      <c r="S75" s="293">
        <f>SUM(S73:S74)</f>
        <v>12</v>
      </c>
      <c r="T75" s="321">
        <f t="shared" ref="T75" si="142">SUM(T73:T74)</f>
        <v>5</v>
      </c>
      <c r="U75" s="320">
        <f>SUM(U73:U74)</f>
        <v>50</v>
      </c>
      <c r="V75" s="293">
        <f>SUM(V73:V74)</f>
        <v>50</v>
      </c>
      <c r="W75" s="321">
        <f t="shared" ref="W75" si="143">SUM(W73:W74)</f>
        <v>39</v>
      </c>
      <c r="X75" s="295">
        <f>SUM(X73:X74)</f>
        <v>24</v>
      </c>
      <c r="Y75" s="293">
        <f>SUM(Y73:Y74)</f>
        <v>24</v>
      </c>
      <c r="Z75" s="296">
        <f t="shared" ref="Z75" si="144">SUM(Z73:Z74)</f>
        <v>0</v>
      </c>
      <c r="AA75" s="288">
        <f>SUM(AA73:AA74)</f>
        <v>1027</v>
      </c>
      <c r="AB75" s="293">
        <f t="shared" ref="AB75:AC75" si="145">SUM(AB73:AB74)</f>
        <v>1027</v>
      </c>
      <c r="AC75" s="294">
        <f t="shared" si="145"/>
        <v>615</v>
      </c>
    </row>
    <row r="76" spans="1:29" ht="13.5" customHeight="1">
      <c r="A76" s="187" t="s">
        <v>222</v>
      </c>
      <c r="B76" s="238" t="s">
        <v>223</v>
      </c>
      <c r="C76" s="263">
        <f>+[7]Sheet!$E$33</f>
        <v>268</v>
      </c>
      <c r="D76" s="195">
        <f>+'[3]3.SZ.TÁBL. SEGÍTŐ SZOLGÁLAT'!$E$74</f>
        <v>268</v>
      </c>
      <c r="E76" s="207">
        <v>114</v>
      </c>
      <c r="F76" s="263">
        <f>+[7]Sheet!$K$33</f>
        <v>430</v>
      </c>
      <c r="G76" s="195">
        <f>+'[3]3.SZ.TÁBL. SEGÍTŐ SZOLGÁLAT'!$H$74</f>
        <v>430</v>
      </c>
      <c r="H76" s="209">
        <v>183</v>
      </c>
      <c r="I76" s="263">
        <f>+[7]Sheet!$I$33</f>
        <v>563</v>
      </c>
      <c r="J76" s="195">
        <f>+'[3]3.SZ.TÁBL. SEGÍTŐ SZOLGÁLAT'!$K$74</f>
        <v>563</v>
      </c>
      <c r="K76" s="207">
        <v>240</v>
      </c>
      <c r="L76" s="263">
        <f>+[7]Sheet!$G$33</f>
        <v>430</v>
      </c>
      <c r="M76" s="195">
        <f>+'[3]3.SZ.TÁBL. SEGÍTŐ SZOLGÁLAT'!$N$74</f>
        <v>430</v>
      </c>
      <c r="N76" s="209">
        <v>183</v>
      </c>
      <c r="O76" s="205">
        <f>+[7]Sheet!$M$33</f>
        <v>563</v>
      </c>
      <c r="P76" s="195">
        <f>+'[3]3.SZ.TÁBL. SEGÍTŐ SZOLGÁLAT'!$Q$74</f>
        <v>563</v>
      </c>
      <c r="Q76" s="207">
        <v>240</v>
      </c>
      <c r="R76" s="263"/>
      <c r="S76" s="195">
        <f>+'[5]3.SZ.TÁBL. SEGÍTŐ SZOLGÁLAT'!$T74</f>
        <v>0</v>
      </c>
      <c r="T76" s="209"/>
      <c r="U76" s="208">
        <f>+[7]Sheet!$Q$33</f>
        <v>76</v>
      </c>
      <c r="V76" s="195">
        <f>+'[3]3.SZ.TÁBL. SEGÍTŐ SZOLGÁLAT'!$W$74</f>
        <v>76</v>
      </c>
      <c r="W76" s="209">
        <v>34</v>
      </c>
      <c r="X76" s="205"/>
      <c r="Y76" s="195">
        <f>+'[5]3.SZ.TÁBL. SEGÍTŐ SZOLGÁLAT'!$Z74</f>
        <v>0</v>
      </c>
      <c r="Z76" s="207"/>
      <c r="AA76" s="210">
        <f t="shared" ref="AA76:AA79" si="146">+C76+F76+I76+L76+O76+R76+U76+X76</f>
        <v>2330</v>
      </c>
      <c r="AB76" s="206">
        <f t="shared" ref="AB76:AB79" si="147">+D76+G76+J76+M76+P76+S76+V76+Y76</f>
        <v>2330</v>
      </c>
      <c r="AC76" s="211">
        <f t="shared" ref="AC76:AC79" si="148">+E76+H76+K76+N76+Q76+T76+W76+Z76</f>
        <v>994</v>
      </c>
    </row>
    <row r="77" spans="1:29" ht="13.5" customHeight="1">
      <c r="A77" s="188" t="s">
        <v>224</v>
      </c>
      <c r="B77" s="198" t="s">
        <v>3</v>
      </c>
      <c r="C77" s="201">
        <f>+[7]Sheet!$E$35</f>
        <v>120</v>
      </c>
      <c r="D77" s="195">
        <f>+'[3]3.SZ.TÁBL. SEGÍTŐ SZOLGÁLAT'!$E$75</f>
        <v>120</v>
      </c>
      <c r="E77" s="200">
        <v>138</v>
      </c>
      <c r="F77" s="201"/>
      <c r="G77" s="195">
        <f>+'[5]3.SZ.TÁBL. SEGÍTŐ SZOLGÁLAT'!$H75</f>
        <v>0</v>
      </c>
      <c r="H77" s="202"/>
      <c r="I77" s="201"/>
      <c r="J77" s="195">
        <f>+'[5]3.SZ.TÁBL. SEGÍTŐ SZOLGÁLAT'!$K75</f>
        <v>0</v>
      </c>
      <c r="K77" s="200"/>
      <c r="L77" s="201"/>
      <c r="M77" s="195">
        <f>+'[3]3.SZ.TÁBL. SEGÍTŐ SZOLGÁLAT'!$N$75</f>
        <v>105</v>
      </c>
      <c r="N77" s="202">
        <v>105</v>
      </c>
      <c r="O77" s="197"/>
      <c r="P77" s="195">
        <f>+'[5]3.SZ.TÁBL. SEGÍTŐ SZOLGÁLAT'!$Q75</f>
        <v>0</v>
      </c>
      <c r="Q77" s="200"/>
      <c r="R77" s="201"/>
      <c r="S77" s="195">
        <f>+'[5]3.SZ.TÁBL. SEGÍTŐ SZOLGÁLAT'!$T75</f>
        <v>0</v>
      </c>
      <c r="T77" s="202"/>
      <c r="U77" s="201"/>
      <c r="V77" s="195">
        <f>+'[5]3.SZ.TÁBL. SEGÍTŐ SZOLGÁLAT'!$W75</f>
        <v>0</v>
      </c>
      <c r="W77" s="202"/>
      <c r="X77" s="197">
        <f>+[7]Sheet!$R$35</f>
        <v>2300</v>
      </c>
      <c r="Y77" s="195">
        <f>+'[3]3.SZ.TÁBL. SEGÍTŐ SZOLGÁLAT'!$Z$75</f>
        <v>2300</v>
      </c>
      <c r="Z77" s="200">
        <v>777</v>
      </c>
      <c r="AA77" s="210">
        <f t="shared" si="146"/>
        <v>2420</v>
      </c>
      <c r="AB77" s="195">
        <f t="shared" si="147"/>
        <v>2525</v>
      </c>
      <c r="AC77" s="196">
        <f t="shared" si="148"/>
        <v>1020</v>
      </c>
    </row>
    <row r="78" spans="1:29" ht="13.5" customHeight="1">
      <c r="A78" s="188" t="s">
        <v>225</v>
      </c>
      <c r="B78" s="198" t="s">
        <v>226</v>
      </c>
      <c r="C78" s="201"/>
      <c r="D78" s="195">
        <f>+'[5]3.SZ.TÁBL. SEGÍTŐ SZOLGÁLAT'!$E76</f>
        <v>0</v>
      </c>
      <c r="E78" s="200"/>
      <c r="F78" s="201"/>
      <c r="G78" s="195">
        <f>+'[5]3.SZ.TÁBL. SEGÍTŐ SZOLGÁLAT'!$H76</f>
        <v>0</v>
      </c>
      <c r="H78" s="202"/>
      <c r="I78" s="201"/>
      <c r="J78" s="195">
        <f>+'[5]3.SZ.TÁBL. SEGÍTŐ SZOLGÁLAT'!$K76</f>
        <v>0</v>
      </c>
      <c r="K78" s="200"/>
      <c r="L78" s="201"/>
      <c r="M78" s="195">
        <f>+'[5]3.SZ.TÁBL. SEGÍTŐ SZOLGÁLAT'!$N76</f>
        <v>0</v>
      </c>
      <c r="N78" s="202"/>
      <c r="O78" s="197"/>
      <c r="P78" s="195">
        <f>+'[5]3.SZ.TÁBL. SEGÍTŐ SZOLGÁLAT'!$Q76</f>
        <v>0</v>
      </c>
      <c r="Q78" s="200"/>
      <c r="R78" s="201"/>
      <c r="S78" s="195">
        <f>+'[5]3.SZ.TÁBL. SEGÍTŐ SZOLGÁLAT'!$T76</f>
        <v>0</v>
      </c>
      <c r="T78" s="202"/>
      <c r="U78" s="201"/>
      <c r="V78" s="195">
        <f>+'[5]3.SZ.TÁBL. SEGÍTŐ SZOLGÁLAT'!$W76</f>
        <v>0</v>
      </c>
      <c r="W78" s="202"/>
      <c r="X78" s="197"/>
      <c r="Y78" s="195">
        <f>+'[5]3.SZ.TÁBL. SEGÍTŐ SZOLGÁLAT'!$Z76</f>
        <v>0</v>
      </c>
      <c r="Z78" s="200"/>
      <c r="AA78" s="210">
        <f t="shared" si="146"/>
        <v>0</v>
      </c>
      <c r="AB78" s="195">
        <f t="shared" si="147"/>
        <v>0</v>
      </c>
      <c r="AC78" s="196">
        <f t="shared" si="148"/>
        <v>0</v>
      </c>
    </row>
    <row r="79" spans="1:29" ht="13.5" customHeight="1">
      <c r="A79" s="188" t="s">
        <v>227</v>
      </c>
      <c r="B79" s="198" t="s">
        <v>228</v>
      </c>
      <c r="C79" s="201">
        <f>+[7]Sheet!$E$39</f>
        <v>40</v>
      </c>
      <c r="D79" s="195">
        <f>+'[3]3.SZ.TÁBL. SEGÍTŐ SZOLGÁLAT'!$E$77</f>
        <v>40</v>
      </c>
      <c r="E79" s="200">
        <v>126</v>
      </c>
      <c r="F79" s="201">
        <f>+[7]Sheet!$K$39</f>
        <v>200</v>
      </c>
      <c r="G79" s="195">
        <f>+'[3]3.SZ.TÁBL. SEGÍTŐ SZOLGÁLAT'!$H$77</f>
        <v>200</v>
      </c>
      <c r="H79" s="202">
        <v>101</v>
      </c>
      <c r="I79" s="201">
        <f>+[7]Sheet!$I$39</f>
        <v>200</v>
      </c>
      <c r="J79" s="195">
        <f>+'[3]3.SZ.TÁBL. SEGÍTŐ SZOLGÁLAT'!$K$77</f>
        <v>200</v>
      </c>
      <c r="K79" s="200">
        <v>160</v>
      </c>
      <c r="L79" s="201"/>
      <c r="M79" s="195">
        <f>+'[5]3.SZ.TÁBL. SEGÍTŐ SZOLGÁLAT'!$N77</f>
        <v>0</v>
      </c>
      <c r="N79" s="202"/>
      <c r="O79" s="197">
        <f>+[7]Sheet!$M$39</f>
        <v>400</v>
      </c>
      <c r="P79" s="195">
        <f>+'[3]3.SZ.TÁBL. SEGÍTŐ SZOLGÁLAT'!$Q$77</f>
        <v>400</v>
      </c>
      <c r="Q79" s="200">
        <v>63</v>
      </c>
      <c r="R79" s="201">
        <f>+[7]Sheet!$O$39</f>
        <v>1000</v>
      </c>
      <c r="S79" s="195">
        <f>+'[3]3.SZ.TÁBL. SEGÍTŐ SZOLGÁLAT'!$T$77</f>
        <v>1000</v>
      </c>
      <c r="T79" s="202">
        <v>407</v>
      </c>
      <c r="U79" s="201"/>
      <c r="V79" s="195">
        <f>+'[5]3.SZ.TÁBL. SEGÍTŐ SZOLGÁLAT'!$W77</f>
        <v>0</v>
      </c>
      <c r="W79" s="202"/>
      <c r="X79" s="197"/>
      <c r="Y79" s="195">
        <f>+'[5]3.SZ.TÁBL. SEGÍTŐ SZOLGÁLAT'!$Z77</f>
        <v>0</v>
      </c>
      <c r="Z79" s="200"/>
      <c r="AA79" s="210">
        <f t="shared" si="146"/>
        <v>1840</v>
      </c>
      <c r="AB79" s="195">
        <f t="shared" si="147"/>
        <v>1840</v>
      </c>
      <c r="AC79" s="196">
        <f t="shared" si="148"/>
        <v>857</v>
      </c>
    </row>
    <row r="80" spans="1:29" ht="13.5" customHeight="1">
      <c r="A80" s="188" t="s">
        <v>229</v>
      </c>
      <c r="B80" s="198" t="s">
        <v>230</v>
      </c>
      <c r="C80" s="201"/>
      <c r="D80" s="195">
        <f>+'[5]3.SZ.TÁBL. SEGÍTŐ SZOLGÁLAT'!$E78</f>
        <v>0</v>
      </c>
      <c r="E80" s="200"/>
      <c r="F80" s="201"/>
      <c r="G80" s="195">
        <f>+'[3]3.SZ.TÁBL. SEGÍTŐ SZOLGÁLAT'!$H$78</f>
        <v>35</v>
      </c>
      <c r="H80" s="202">
        <f>H82</f>
        <v>35</v>
      </c>
      <c r="I80" s="201"/>
      <c r="J80" s="195">
        <f>+'[3]3.SZ.TÁBL. SEGÍTŐ SZOLGÁLAT'!$K$78</f>
        <v>16</v>
      </c>
      <c r="K80" s="200">
        <f>K82</f>
        <v>16</v>
      </c>
      <c r="L80" s="201"/>
      <c r="M80" s="195">
        <f>+'[5]3.SZ.TÁBL. SEGÍTŐ SZOLGÁLAT'!$N78</f>
        <v>0</v>
      </c>
      <c r="N80" s="202"/>
      <c r="O80" s="197"/>
      <c r="P80" s="195">
        <f>+'[3]3.SZ.TÁBL. SEGÍTŐ SZOLGÁLAT'!$Q$78</f>
        <v>2</v>
      </c>
      <c r="Q80" s="200"/>
      <c r="R80" s="201"/>
      <c r="S80" s="195">
        <f>+'[5]3.SZ.TÁBL. SEGÍTŐ SZOLGÁLAT'!$T78</f>
        <v>0</v>
      </c>
      <c r="T80" s="202"/>
      <c r="U80" s="201"/>
      <c r="V80" s="195">
        <f>+'[5]3.SZ.TÁBL. SEGÍTŐ SZOLGÁLAT'!$W78</f>
        <v>0</v>
      </c>
      <c r="W80" s="202"/>
      <c r="X80" s="197"/>
      <c r="Y80" s="195">
        <f>+'[5]3.SZ.TÁBL. SEGÍTŐ SZOLGÁLAT'!$Z78</f>
        <v>0</v>
      </c>
      <c r="Z80" s="200"/>
      <c r="AA80" s="203">
        <f>+SUM(AA81:AA82)</f>
        <v>0</v>
      </c>
      <c r="AB80" s="195">
        <f t="shared" ref="AB80:AC80" si="149">+SUM(AB81:AB82)</f>
        <v>53</v>
      </c>
      <c r="AC80" s="196">
        <f t="shared" si="149"/>
        <v>53</v>
      </c>
    </row>
    <row r="81" spans="1:29" ht="13.5" customHeight="1">
      <c r="A81" s="192" t="s">
        <v>229</v>
      </c>
      <c r="B81" s="199" t="s">
        <v>275</v>
      </c>
      <c r="C81" s="201"/>
      <c r="D81" s="195">
        <f>+'[5]3.SZ.TÁBL. SEGÍTŐ SZOLGÁLAT'!$E79</f>
        <v>0</v>
      </c>
      <c r="E81" s="200"/>
      <c r="F81" s="201"/>
      <c r="G81" s="195">
        <f>+'[5]3.SZ.TÁBL. SEGÍTŐ SZOLGÁLAT'!$H79</f>
        <v>0</v>
      </c>
      <c r="H81" s="202"/>
      <c r="I81" s="201"/>
      <c r="J81" s="195">
        <f>+'[5]3.SZ.TÁBL. SEGÍTŐ SZOLGÁLAT'!$K79</f>
        <v>0</v>
      </c>
      <c r="K81" s="200"/>
      <c r="L81" s="201"/>
      <c r="M81" s="195">
        <f>+'[5]3.SZ.TÁBL. SEGÍTŐ SZOLGÁLAT'!$N79</f>
        <v>0</v>
      </c>
      <c r="N81" s="202"/>
      <c r="O81" s="197"/>
      <c r="P81" s="195">
        <f>+'[5]3.SZ.TÁBL. SEGÍTŐ SZOLGÁLAT'!$Q79</f>
        <v>0</v>
      </c>
      <c r="Q81" s="200"/>
      <c r="R81" s="201"/>
      <c r="S81" s="195">
        <f>+'[5]3.SZ.TÁBL. SEGÍTŐ SZOLGÁLAT'!$T79</f>
        <v>0</v>
      </c>
      <c r="T81" s="202"/>
      <c r="U81" s="201"/>
      <c r="V81" s="195">
        <f>+'[5]3.SZ.TÁBL. SEGÍTŐ SZOLGÁLAT'!$W79</f>
        <v>0</v>
      </c>
      <c r="W81" s="202"/>
      <c r="X81" s="197"/>
      <c r="Y81" s="195">
        <f>+'[5]3.SZ.TÁBL. SEGÍTŐ SZOLGÁLAT'!$Z79</f>
        <v>0</v>
      </c>
      <c r="Z81" s="200"/>
      <c r="AA81" s="210">
        <f t="shared" ref="AA81:AA84" si="150">+C81+F81+I81+L81+O81+R81+U81+X81</f>
        <v>0</v>
      </c>
      <c r="AB81" s="195">
        <f t="shared" ref="AB81:AB84" si="151">+D81+G81+J81+M81+P81+S81+V81+Y81</f>
        <v>0</v>
      </c>
      <c r="AC81" s="196">
        <f t="shared" ref="AC81:AC84" si="152">+E81+H81+K81+N81+Q81+T81+W81+Z81</f>
        <v>0</v>
      </c>
    </row>
    <row r="82" spans="1:29" ht="13.5" customHeight="1">
      <c r="A82" s="192" t="s">
        <v>229</v>
      </c>
      <c r="B82" s="199" t="s">
        <v>276</v>
      </c>
      <c r="C82" s="201"/>
      <c r="D82" s="195">
        <f>+'[5]3.SZ.TÁBL. SEGÍTŐ SZOLGÁLAT'!$E80</f>
        <v>0</v>
      </c>
      <c r="E82" s="200"/>
      <c r="F82" s="201"/>
      <c r="G82" s="195">
        <f>+'[3]3.SZ.TÁBL. SEGÍTŐ SZOLGÁLAT'!$H$80</f>
        <v>35</v>
      </c>
      <c r="H82" s="202">
        <v>35</v>
      </c>
      <c r="I82" s="201"/>
      <c r="J82" s="195">
        <f>+'[3]3.SZ.TÁBL. SEGÍTŐ SZOLGÁLAT'!$K$80</f>
        <v>16</v>
      </c>
      <c r="K82" s="200">
        <v>16</v>
      </c>
      <c r="L82" s="201"/>
      <c r="M82" s="195">
        <f>+'[5]3.SZ.TÁBL. SEGÍTŐ SZOLGÁLAT'!$N80</f>
        <v>0</v>
      </c>
      <c r="N82" s="202"/>
      <c r="O82" s="197"/>
      <c r="P82" s="195">
        <f>+'[3]3.SZ.TÁBL. SEGÍTŐ SZOLGÁLAT'!$Q$80</f>
        <v>2</v>
      </c>
      <c r="Q82" s="200">
        <v>2</v>
      </c>
      <c r="R82" s="201"/>
      <c r="S82" s="195">
        <f>+'[5]3.SZ.TÁBL. SEGÍTŐ SZOLGÁLAT'!$T80</f>
        <v>0</v>
      </c>
      <c r="T82" s="202"/>
      <c r="U82" s="201"/>
      <c r="V82" s="195">
        <f>+'[5]3.SZ.TÁBL. SEGÍTŐ SZOLGÁLAT'!$W80</f>
        <v>0</v>
      </c>
      <c r="W82" s="202"/>
      <c r="X82" s="197"/>
      <c r="Y82" s="195">
        <f>+'[5]3.SZ.TÁBL. SEGÍTŐ SZOLGÁLAT'!$Z80</f>
        <v>0</v>
      </c>
      <c r="Z82" s="200"/>
      <c r="AA82" s="210">
        <f t="shared" si="150"/>
        <v>0</v>
      </c>
      <c r="AB82" s="195">
        <f t="shared" si="151"/>
        <v>53</v>
      </c>
      <c r="AC82" s="196">
        <f t="shared" si="152"/>
        <v>53</v>
      </c>
    </row>
    <row r="83" spans="1:29" ht="13.5" customHeight="1">
      <c r="A83" s="188" t="s">
        <v>231</v>
      </c>
      <c r="B83" s="198" t="s">
        <v>232</v>
      </c>
      <c r="C83" s="201"/>
      <c r="D83" s="195">
        <f>+'[5]3.SZ.TÁBL. SEGÍTŐ SZOLGÁLAT'!$E81</f>
        <v>0</v>
      </c>
      <c r="E83" s="200"/>
      <c r="F83" s="201">
        <f>+[7]Sheet!$K$41</f>
        <v>800</v>
      </c>
      <c r="G83" s="195">
        <f>+'[3]3.SZ.TÁBL. SEGÍTŐ SZOLGÁLAT'!$H$81</f>
        <v>800</v>
      </c>
      <c r="H83" s="202">
        <v>538</v>
      </c>
      <c r="I83" s="201"/>
      <c r="J83" s="195">
        <f>+'[5]3.SZ.TÁBL. SEGÍTŐ SZOLGÁLAT'!$K81</f>
        <v>0</v>
      </c>
      <c r="K83" s="200">
        <v>9</v>
      </c>
      <c r="L83" s="201">
        <f>+[7]Sheet!$G$41</f>
        <v>980</v>
      </c>
      <c r="M83" s="195">
        <f>+'[3]3.SZ.TÁBL. SEGÍTŐ SZOLGÁLAT'!$N$81</f>
        <v>980</v>
      </c>
      <c r="N83" s="202">
        <v>529</v>
      </c>
      <c r="O83" s="197"/>
      <c r="P83" s="195">
        <f>+'[3]3.SZ.TÁBL. SEGÍTŐ SZOLGÁLAT'!$Q$81</f>
        <v>63</v>
      </c>
      <c r="Q83" s="200"/>
      <c r="R83" s="201"/>
      <c r="S83" s="195">
        <f>+'[5]3.SZ.TÁBL. SEGÍTŐ SZOLGÁLAT'!$T81</f>
        <v>0</v>
      </c>
      <c r="T83" s="202"/>
      <c r="U83" s="201"/>
      <c r="V83" s="195">
        <f>+'[5]3.SZ.TÁBL. SEGÍTŐ SZOLGÁLAT'!$W81</f>
        <v>0</v>
      </c>
      <c r="W83" s="202"/>
      <c r="X83" s="197"/>
      <c r="Y83" s="195">
        <f>+'[5]3.SZ.TÁBL. SEGÍTŐ SZOLGÁLAT'!$Z81</f>
        <v>0</v>
      </c>
      <c r="Z83" s="200"/>
      <c r="AA83" s="210">
        <f t="shared" si="150"/>
        <v>1780</v>
      </c>
      <c r="AB83" s="195">
        <f t="shared" si="151"/>
        <v>1843</v>
      </c>
      <c r="AC83" s="196">
        <f t="shared" si="152"/>
        <v>1076</v>
      </c>
    </row>
    <row r="84" spans="1:29" ht="13.5" customHeight="1">
      <c r="A84" s="189" t="s">
        <v>233</v>
      </c>
      <c r="B84" s="239" t="s">
        <v>358</v>
      </c>
      <c r="C84" s="258">
        <f>+[7]Sheet!$E$51</f>
        <v>380</v>
      </c>
      <c r="D84" s="195">
        <f>+'[3]3.SZ.TÁBL. SEGÍTŐ SZOLGÁLAT'!$E$82</f>
        <v>380</v>
      </c>
      <c r="E84" s="221">
        <v>207</v>
      </c>
      <c r="F84" s="258">
        <f>+[7]Sheet!$K$51</f>
        <v>1320</v>
      </c>
      <c r="G84" s="195">
        <f>+'[3]3.SZ.TÁBL. SEGÍTŐ SZOLGÁLAT'!$H$82</f>
        <v>1301</v>
      </c>
      <c r="H84" s="223">
        <v>776</v>
      </c>
      <c r="I84" s="258">
        <f>+[7]Sheet!$I$51</f>
        <v>780</v>
      </c>
      <c r="J84" s="195">
        <f>+'[3]3.SZ.TÁBL. SEGÍTŐ SZOLGÁLAT'!$K$82</f>
        <v>757</v>
      </c>
      <c r="K84" s="221">
        <v>612</v>
      </c>
      <c r="L84" s="258">
        <f>+[7]Sheet!$G$51</f>
        <v>625</v>
      </c>
      <c r="M84" s="195">
        <f>+'[3]3.SZ.TÁBL. SEGÍTŐ SZOLGÁLAT'!$N$82</f>
        <v>636</v>
      </c>
      <c r="N84" s="223">
        <v>468</v>
      </c>
      <c r="O84" s="219">
        <f>+[7]Sheet!$M$51</f>
        <v>713</v>
      </c>
      <c r="P84" s="195">
        <f>+'[3]3.SZ.TÁBL. SEGÍTŐ SZOLGÁLAT'!$Q$82</f>
        <v>650</v>
      </c>
      <c r="Q84" s="221">
        <v>597</v>
      </c>
      <c r="R84" s="258">
        <f>+[7]Sheet!$O$51</f>
        <v>30</v>
      </c>
      <c r="S84" s="195">
        <f>+'[3]3.SZ.TÁBL. SEGÍTŐ SZOLGÁLAT'!$T$82</f>
        <v>30</v>
      </c>
      <c r="T84" s="223">
        <v>257</v>
      </c>
      <c r="U84" s="222">
        <f>+[7]Sheet!$Q$51</f>
        <v>70</v>
      </c>
      <c r="V84" s="195">
        <f>+'[3]3.SZ.TÁBL. SEGÍTŐ SZOLGÁLAT'!$W$82</f>
        <v>70</v>
      </c>
      <c r="W84" s="223">
        <v>65</v>
      </c>
      <c r="X84" s="219"/>
      <c r="Y84" s="195">
        <f>+'[5]3.SZ.TÁBL. SEGÍTŐ SZOLGÁLAT'!$Z82</f>
        <v>0</v>
      </c>
      <c r="Z84" s="221"/>
      <c r="AA84" s="210">
        <f t="shared" si="150"/>
        <v>3918</v>
      </c>
      <c r="AB84" s="220">
        <f t="shared" si="151"/>
        <v>3824</v>
      </c>
      <c r="AC84" s="225">
        <f t="shared" si="152"/>
        <v>2982</v>
      </c>
    </row>
    <row r="85" spans="1:29" s="322" customFormat="1" ht="13.5" customHeight="1">
      <c r="A85" s="190" t="s">
        <v>171</v>
      </c>
      <c r="B85" s="240" t="s">
        <v>129</v>
      </c>
      <c r="C85" s="295">
        <f t="shared" ref="C85:J85" si="153">+SUM(C76:C80,C83:C84)</f>
        <v>808</v>
      </c>
      <c r="D85" s="293">
        <f t="shared" si="153"/>
        <v>808</v>
      </c>
      <c r="E85" s="296">
        <f t="shared" si="153"/>
        <v>585</v>
      </c>
      <c r="F85" s="320">
        <f t="shared" si="153"/>
        <v>2750</v>
      </c>
      <c r="G85" s="293">
        <f t="shared" si="153"/>
        <v>2766</v>
      </c>
      <c r="H85" s="321">
        <f t="shared" si="153"/>
        <v>1633</v>
      </c>
      <c r="I85" s="295">
        <f t="shared" si="153"/>
        <v>1543</v>
      </c>
      <c r="J85" s="293">
        <f t="shared" si="153"/>
        <v>1536</v>
      </c>
      <c r="K85" s="296">
        <f t="shared" ref="K85" si="154">+SUM(K76:K80,K83:K84)</f>
        <v>1037</v>
      </c>
      <c r="L85" s="320">
        <f>+SUM(L76:L80,L83:L84)</f>
        <v>2035</v>
      </c>
      <c r="M85" s="293">
        <f>+SUM(M76:M80,M83:M84)</f>
        <v>2151</v>
      </c>
      <c r="N85" s="321">
        <f t="shared" ref="N85" si="155">+SUM(N76:N80,N83:N84)</f>
        <v>1285</v>
      </c>
      <c r="O85" s="295">
        <f>+SUM(O76:O80,O83:O84)</f>
        <v>1676</v>
      </c>
      <c r="P85" s="293">
        <f>+SUM(P76:P80,P83:P84)</f>
        <v>1678</v>
      </c>
      <c r="Q85" s="296">
        <f t="shared" ref="Q85" si="156">+SUM(Q76:Q80,Q83:Q84)</f>
        <v>900</v>
      </c>
      <c r="R85" s="320">
        <f>+SUM(R76:R80,R83:R84)</f>
        <v>1030</v>
      </c>
      <c r="S85" s="293">
        <f>+SUM(S76:S80,S83:S84)</f>
        <v>1030</v>
      </c>
      <c r="T85" s="321">
        <f t="shared" ref="T85" si="157">+SUM(T76:T80,T83:T84)</f>
        <v>664</v>
      </c>
      <c r="U85" s="320">
        <f>+SUM(U76:U80,U83:U84)</f>
        <v>146</v>
      </c>
      <c r="V85" s="293">
        <f>+SUM(V76:V80,V83:V84)</f>
        <v>146</v>
      </c>
      <c r="W85" s="321">
        <f t="shared" ref="W85" si="158">+SUM(W76:W80,W83:W84)</f>
        <v>99</v>
      </c>
      <c r="X85" s="295">
        <f>+SUM(X76:X80,X83:X84)</f>
        <v>2300</v>
      </c>
      <c r="Y85" s="293">
        <f>+SUM(Y76:Y80,Y83:Y84)</f>
        <v>2300</v>
      </c>
      <c r="Z85" s="296">
        <f t="shared" ref="Z85" si="159">+SUM(Z76:Z80,Z83:Z84)</f>
        <v>777</v>
      </c>
      <c r="AA85" s="288">
        <f>+SUM(AA76:AA80,AA83:AA84)</f>
        <v>12288</v>
      </c>
      <c r="AB85" s="293">
        <f t="shared" ref="AB85:AC85" si="160">+SUM(AB76:AB80,AB83:AB84)</f>
        <v>12415</v>
      </c>
      <c r="AC85" s="294">
        <f t="shared" si="160"/>
        <v>6982</v>
      </c>
    </row>
    <row r="86" spans="1:29" ht="13.5" customHeight="1">
      <c r="A86" s="187" t="s">
        <v>235</v>
      </c>
      <c r="B86" s="238" t="s">
        <v>236</v>
      </c>
      <c r="C86" s="205">
        <f>+[7]Sheet!$E$52</f>
        <v>15</v>
      </c>
      <c r="D86" s="195">
        <f>+'[3]3.SZ.TÁBL. SEGÍTŐ SZOLGÁLAT'!$E$84</f>
        <v>15</v>
      </c>
      <c r="E86" s="207"/>
      <c r="F86" s="208">
        <f>+[7]Sheet!$K$52</f>
        <v>200</v>
      </c>
      <c r="G86" s="195">
        <f>+'[3]3.SZ.TÁBL. SEGÍTŐ SZOLGÁLAT'!$H$84</f>
        <v>194</v>
      </c>
      <c r="H86" s="209">
        <v>85</v>
      </c>
      <c r="I86" s="205">
        <f>+[7]Sheet!$I$52</f>
        <v>60</v>
      </c>
      <c r="J86" s="195">
        <f>+'[3]3.SZ.TÁBL. SEGÍTŐ SZOLGÁLAT'!$K$84</f>
        <v>60</v>
      </c>
      <c r="K86" s="207">
        <v>56</v>
      </c>
      <c r="L86" s="208">
        <f>+[7]Sheet!$G$52</f>
        <v>280</v>
      </c>
      <c r="M86" s="195">
        <f>+'[3]3.SZ.TÁBL. SEGÍTŐ SZOLGÁLAT'!$N$84</f>
        <v>280</v>
      </c>
      <c r="N86" s="209">
        <v>287</v>
      </c>
      <c r="O86" s="205">
        <f>+[7]Sheet!$M$52</f>
        <v>70</v>
      </c>
      <c r="P86" s="195">
        <f>+'[3]3.SZ.TÁBL. SEGÍTŐ SZOLGÁLAT'!$Q$84</f>
        <v>70</v>
      </c>
      <c r="Q86" s="207">
        <v>65</v>
      </c>
      <c r="R86" s="208"/>
      <c r="S86" s="195">
        <f>+'[5]3.SZ.TÁBL. SEGÍTŐ SZOLGÁLAT'!$T84</f>
        <v>0</v>
      </c>
      <c r="T86" s="209"/>
      <c r="U86" s="208">
        <f>+[7]Sheet!$Q$52</f>
        <v>15</v>
      </c>
      <c r="V86" s="195">
        <f>+'[3]3.SZ.TÁBL. SEGÍTŐ SZOLGÁLAT'!$W$84</f>
        <v>15</v>
      </c>
      <c r="W86" s="209">
        <v>10</v>
      </c>
      <c r="X86" s="205"/>
      <c r="Y86" s="195">
        <f>+'[5]3.SZ.TÁBL. SEGÍTŐ SZOLGÁLAT'!$Z84</f>
        <v>0</v>
      </c>
      <c r="Z86" s="207"/>
      <c r="AA86" s="210">
        <f t="shared" ref="AA86:AA87" si="161">+C86+F86+I86+L86+O86+R86+U86+X86</f>
        <v>640</v>
      </c>
      <c r="AB86" s="206">
        <f t="shared" ref="AB86:AB87" si="162">+D86+G86+J86+M86+P86+S86+V86+Y86</f>
        <v>634</v>
      </c>
      <c r="AC86" s="211">
        <f t="shared" ref="AC86:AC87" si="163">+E86+H86+K86+N86+Q86+T86+W86+Z86</f>
        <v>503</v>
      </c>
    </row>
    <row r="87" spans="1:29" ht="13.5" customHeight="1">
      <c r="A87" s="189" t="s">
        <v>237</v>
      </c>
      <c r="B87" s="239" t="s">
        <v>238</v>
      </c>
      <c r="C87" s="219"/>
      <c r="D87" s="195">
        <f>+'[5]3.SZ.TÁBL. SEGÍTŐ SZOLGÁLAT'!$E85</f>
        <v>0</v>
      </c>
      <c r="E87" s="221"/>
      <c r="F87" s="222"/>
      <c r="G87" s="195">
        <f>+'[5]3.SZ.TÁBL. SEGÍTŐ SZOLGÁLAT'!$H85</f>
        <v>0</v>
      </c>
      <c r="H87" s="223"/>
      <c r="I87" s="219"/>
      <c r="J87" s="195">
        <f>+'[5]3.SZ.TÁBL. SEGÍTŐ SZOLGÁLAT'!$K85</f>
        <v>0</v>
      </c>
      <c r="K87" s="221"/>
      <c r="L87" s="222"/>
      <c r="M87" s="195">
        <f>+'[5]3.SZ.TÁBL. SEGÍTŐ SZOLGÁLAT'!$N85</f>
        <v>0</v>
      </c>
      <c r="N87" s="223"/>
      <c r="O87" s="219"/>
      <c r="P87" s="195">
        <f>+'[5]3.SZ.TÁBL. SEGÍTŐ SZOLGÁLAT'!$Q85</f>
        <v>0</v>
      </c>
      <c r="Q87" s="221"/>
      <c r="R87" s="222"/>
      <c r="S87" s="195">
        <f>+'[5]3.SZ.TÁBL. SEGÍTŐ SZOLGÁLAT'!$T85</f>
        <v>0</v>
      </c>
      <c r="T87" s="223"/>
      <c r="U87" s="222"/>
      <c r="V87" s="195">
        <f>+'[5]3.SZ.TÁBL. SEGÍTŐ SZOLGÁLAT'!$W85</f>
        <v>0</v>
      </c>
      <c r="W87" s="223"/>
      <c r="X87" s="219"/>
      <c r="Y87" s="195">
        <f>+'[5]3.SZ.TÁBL. SEGÍTŐ SZOLGÁLAT'!$Z85</f>
        <v>0</v>
      </c>
      <c r="Z87" s="221"/>
      <c r="AA87" s="210">
        <f t="shared" si="161"/>
        <v>0</v>
      </c>
      <c r="AB87" s="220">
        <f t="shared" si="162"/>
        <v>0</v>
      </c>
      <c r="AC87" s="225">
        <f t="shared" si="163"/>
        <v>0</v>
      </c>
    </row>
    <row r="88" spans="1:29" s="322" customFormat="1" ht="13.5" customHeight="1">
      <c r="A88" s="190" t="s">
        <v>172</v>
      </c>
      <c r="B88" s="240" t="s">
        <v>130</v>
      </c>
      <c r="C88" s="295">
        <f>+SUM(C86:C87)</f>
        <v>15</v>
      </c>
      <c r="D88" s="293">
        <f>+SUM(D86:D87)</f>
        <v>15</v>
      </c>
      <c r="E88" s="296">
        <f>+SUM(E86:E87)</f>
        <v>0</v>
      </c>
      <c r="F88" s="320">
        <f>+SUM(F86:F87)</f>
        <v>200</v>
      </c>
      <c r="G88" s="293">
        <f>+SUM(G86:G87)</f>
        <v>194</v>
      </c>
      <c r="H88" s="321">
        <f t="shared" ref="H88" si="164">+SUM(H86:H87)</f>
        <v>85</v>
      </c>
      <c r="I88" s="295">
        <f>+SUM(I86:I87)</f>
        <v>60</v>
      </c>
      <c r="J88" s="293">
        <f>+SUM(J86:J87)</f>
        <v>60</v>
      </c>
      <c r="K88" s="296">
        <f t="shared" ref="K88" si="165">+SUM(K86:K87)</f>
        <v>56</v>
      </c>
      <c r="L88" s="320">
        <f>+SUM(L86:L87)</f>
        <v>280</v>
      </c>
      <c r="M88" s="293">
        <f>+SUM(M86:M87)</f>
        <v>280</v>
      </c>
      <c r="N88" s="321">
        <f t="shared" ref="N88" si="166">+SUM(N86:N87)</f>
        <v>287</v>
      </c>
      <c r="O88" s="295">
        <f>+SUM(O86:O87)</f>
        <v>70</v>
      </c>
      <c r="P88" s="293">
        <f>+SUM(P86:P87)</f>
        <v>70</v>
      </c>
      <c r="Q88" s="296">
        <f t="shared" ref="Q88" si="167">+SUM(Q86:Q87)</f>
        <v>65</v>
      </c>
      <c r="R88" s="320">
        <f>+SUM(R86:R87)</f>
        <v>0</v>
      </c>
      <c r="S88" s="293">
        <f>+SUM(S86:S87)</f>
        <v>0</v>
      </c>
      <c r="T88" s="321">
        <f t="shared" ref="T88" si="168">+SUM(T86:T87)</f>
        <v>0</v>
      </c>
      <c r="U88" s="320">
        <f>+SUM(U86:U87)</f>
        <v>15</v>
      </c>
      <c r="V88" s="293">
        <f>+SUM(V86:V87)</f>
        <v>15</v>
      </c>
      <c r="W88" s="321">
        <f t="shared" ref="W88" si="169">+SUM(W86:W87)</f>
        <v>10</v>
      </c>
      <c r="X88" s="295">
        <f>+SUM(X86:X87)</f>
        <v>0</v>
      </c>
      <c r="Y88" s="293">
        <f>+SUM(Y86:Y87)</f>
        <v>0</v>
      </c>
      <c r="Z88" s="296">
        <f t="shared" ref="Z88" si="170">+SUM(Z86:Z87)</f>
        <v>0</v>
      </c>
      <c r="AA88" s="288">
        <f>+SUM(AA86:AA87)</f>
        <v>640</v>
      </c>
      <c r="AB88" s="293">
        <f t="shared" ref="AB88:AC88" si="171">+SUM(AB86:AB87)</f>
        <v>634</v>
      </c>
      <c r="AC88" s="294">
        <f t="shared" si="171"/>
        <v>503</v>
      </c>
    </row>
    <row r="89" spans="1:29" ht="13.5" customHeight="1">
      <c r="A89" s="187" t="s">
        <v>239</v>
      </c>
      <c r="B89" s="238" t="s">
        <v>240</v>
      </c>
      <c r="C89" s="205">
        <f>+[7]Sheet!$E$55</f>
        <v>289</v>
      </c>
      <c r="D89" s="195">
        <f>+'[3]3.SZ.TÁBL. SEGÍTŐ SZOLGÁLAT'!$E$87</f>
        <v>289</v>
      </c>
      <c r="E89" s="207">
        <v>220</v>
      </c>
      <c r="F89" s="208">
        <f>+[7]Sheet!$K$55</f>
        <v>764</v>
      </c>
      <c r="G89" s="195">
        <f>+'[3]3.SZ.TÁBL. SEGÍTŐ SZOLGÁLAT'!$H$87</f>
        <v>764</v>
      </c>
      <c r="H89" s="209">
        <v>277</v>
      </c>
      <c r="I89" s="205">
        <f>+[7]Sheet!$I$55</f>
        <v>675</v>
      </c>
      <c r="J89" s="195">
        <f>+'[3]3.SZ.TÁBL. SEGÍTŐ SZOLGÁLAT'!$K$87</f>
        <v>675</v>
      </c>
      <c r="K89" s="207">
        <v>328</v>
      </c>
      <c r="L89" s="208">
        <f>+[7]Sheet!$G$55</f>
        <v>696</v>
      </c>
      <c r="M89" s="195">
        <f>+'[3]3.SZ.TÁBL. SEGÍTŐ SZOLGÁLAT'!$N$87</f>
        <v>746</v>
      </c>
      <c r="N89" s="209">
        <v>255</v>
      </c>
      <c r="O89" s="205">
        <f>+[7]Sheet!$M$55</f>
        <v>822</v>
      </c>
      <c r="P89" s="195">
        <f>+'[3]3.SZ.TÁBL. SEGÍTŐ SZOLGÁLAT'!$Q$87</f>
        <v>822</v>
      </c>
      <c r="Q89" s="207">
        <v>395</v>
      </c>
      <c r="R89" s="208">
        <f>+[7]Sheet!$O$55</f>
        <v>611</v>
      </c>
      <c r="S89" s="195">
        <f>+'[3]3.SZ.TÁBL. SEGÍTŐ SZOLGÁLAT'!$T$87</f>
        <v>611</v>
      </c>
      <c r="T89" s="209">
        <v>283</v>
      </c>
      <c r="U89" s="208">
        <f>+[7]Sheet!$Q$55</f>
        <v>69</v>
      </c>
      <c r="V89" s="195">
        <f>+'[3]3.SZ.TÁBL. SEGÍTŐ SZOLGÁLAT'!$W$87</f>
        <v>69</v>
      </c>
      <c r="W89" s="209">
        <v>37</v>
      </c>
      <c r="X89" s="205">
        <f>+[7]Sheet!$R$55</f>
        <v>629</v>
      </c>
      <c r="Y89" s="195">
        <f>+'[3]3.SZ.TÁBL. SEGÍTŐ SZOLGÁLAT'!$Z$87</f>
        <v>629</v>
      </c>
      <c r="Z89" s="207">
        <v>211</v>
      </c>
      <c r="AA89" s="210">
        <f t="shared" ref="AA89:AA93" si="172">+C89+F89+I89+L89+O89+R89+U89+X89</f>
        <v>4555</v>
      </c>
      <c r="AB89" s="206">
        <f t="shared" ref="AB89:AB93" si="173">+D89+G89+J89+M89+P89+S89+V89+Y89</f>
        <v>4605</v>
      </c>
      <c r="AC89" s="211">
        <f t="shared" ref="AC89:AC93" si="174">+E89+H89+K89+N89+Q89+T89+W89+Z89</f>
        <v>2006</v>
      </c>
    </row>
    <row r="90" spans="1:29" ht="13.5" customHeight="1">
      <c r="A90" s="188" t="s">
        <v>241</v>
      </c>
      <c r="B90" s="198" t="s">
        <v>242</v>
      </c>
      <c r="C90" s="197"/>
      <c r="D90" s="195">
        <f>+'[5]3.SZ.TÁBL. SEGÍTŐ SZOLGÁLAT'!$E88</f>
        <v>0</v>
      </c>
      <c r="E90" s="200"/>
      <c r="F90" s="201"/>
      <c r="G90" s="195">
        <f>+'[5]3.SZ.TÁBL. SEGÍTŐ SZOLGÁLAT'!$H88</f>
        <v>0</v>
      </c>
      <c r="H90" s="202"/>
      <c r="I90" s="197"/>
      <c r="J90" s="195">
        <f>+'[5]3.SZ.TÁBL. SEGÍTŐ SZOLGÁLAT'!$K88</f>
        <v>0</v>
      </c>
      <c r="K90" s="200"/>
      <c r="L90" s="201"/>
      <c r="M90" s="195">
        <f>+'[5]3.SZ.TÁBL. SEGÍTŐ SZOLGÁLAT'!$N88</f>
        <v>0</v>
      </c>
      <c r="N90" s="202"/>
      <c r="O90" s="197"/>
      <c r="P90" s="195">
        <f>+'[5]3.SZ.TÁBL. SEGÍTŐ SZOLGÁLAT'!$Q88</f>
        <v>0</v>
      </c>
      <c r="Q90" s="200"/>
      <c r="R90" s="201"/>
      <c r="S90" s="195">
        <f>+'[5]3.SZ.TÁBL. SEGÍTŐ SZOLGÁLAT'!$T88</f>
        <v>0</v>
      </c>
      <c r="T90" s="202"/>
      <c r="U90" s="201"/>
      <c r="V90" s="195">
        <f>+'[5]3.SZ.TÁBL. SEGÍTŐ SZOLGÁLAT'!$W88</f>
        <v>0</v>
      </c>
      <c r="W90" s="202"/>
      <c r="X90" s="197"/>
      <c r="Y90" s="195">
        <f>+'[5]3.SZ.TÁBL. SEGÍTŐ SZOLGÁLAT'!$Z88</f>
        <v>0</v>
      </c>
      <c r="Z90" s="200"/>
      <c r="AA90" s="210">
        <f t="shared" si="172"/>
        <v>0</v>
      </c>
      <c r="AB90" s="195">
        <f t="shared" si="173"/>
        <v>0</v>
      </c>
      <c r="AC90" s="196">
        <f t="shared" si="174"/>
        <v>0</v>
      </c>
    </row>
    <row r="91" spans="1:29" ht="13.5" customHeight="1">
      <c r="A91" s="188" t="s">
        <v>243</v>
      </c>
      <c r="B91" s="198" t="s">
        <v>244</v>
      </c>
      <c r="C91" s="197"/>
      <c r="D91" s="195">
        <f>+'[5]3.SZ.TÁBL. SEGÍTŐ SZOLGÁLAT'!$E89</f>
        <v>0</v>
      </c>
      <c r="E91" s="200"/>
      <c r="F91" s="201"/>
      <c r="G91" s="195">
        <f>+'[5]3.SZ.TÁBL. SEGÍTŐ SZOLGÁLAT'!$H89</f>
        <v>0</v>
      </c>
      <c r="H91" s="202"/>
      <c r="I91" s="197"/>
      <c r="J91" s="195">
        <f>+'[5]3.SZ.TÁBL. SEGÍTŐ SZOLGÁLAT'!$K89</f>
        <v>0</v>
      </c>
      <c r="K91" s="200"/>
      <c r="L91" s="201"/>
      <c r="M91" s="195">
        <f>+'[5]3.SZ.TÁBL. SEGÍTŐ SZOLGÁLAT'!$N89</f>
        <v>0</v>
      </c>
      <c r="N91" s="202"/>
      <c r="O91" s="197"/>
      <c r="P91" s="195">
        <f>+'[5]3.SZ.TÁBL. SEGÍTŐ SZOLGÁLAT'!$Q89</f>
        <v>0</v>
      </c>
      <c r="Q91" s="200"/>
      <c r="R91" s="201"/>
      <c r="S91" s="195">
        <f>+'[5]3.SZ.TÁBL. SEGÍTŐ SZOLGÁLAT'!$T89</f>
        <v>0</v>
      </c>
      <c r="T91" s="202"/>
      <c r="U91" s="201"/>
      <c r="V91" s="195">
        <f>+'[5]3.SZ.TÁBL. SEGÍTŐ SZOLGÁLAT'!$W89</f>
        <v>0</v>
      </c>
      <c r="W91" s="202"/>
      <c r="X91" s="197"/>
      <c r="Y91" s="195">
        <f>+'[5]3.SZ.TÁBL. SEGÍTŐ SZOLGÁLAT'!$Z89</f>
        <v>0</v>
      </c>
      <c r="Z91" s="200"/>
      <c r="AA91" s="210">
        <f t="shared" si="172"/>
        <v>0</v>
      </c>
      <c r="AB91" s="195">
        <f t="shared" si="173"/>
        <v>0</v>
      </c>
      <c r="AC91" s="196">
        <f t="shared" si="174"/>
        <v>0</v>
      </c>
    </row>
    <row r="92" spans="1:29" ht="13.5" customHeight="1">
      <c r="A92" s="188" t="s">
        <v>245</v>
      </c>
      <c r="B92" s="198" t="s">
        <v>246</v>
      </c>
      <c r="C92" s="197"/>
      <c r="D92" s="195">
        <f>+'[5]3.SZ.TÁBL. SEGÍTŐ SZOLGÁLAT'!$E90</f>
        <v>0</v>
      </c>
      <c r="E92" s="200"/>
      <c r="F92" s="201"/>
      <c r="G92" s="195">
        <f>+'[5]3.SZ.TÁBL. SEGÍTŐ SZOLGÁLAT'!$H90</f>
        <v>0</v>
      </c>
      <c r="H92" s="202"/>
      <c r="I92" s="197"/>
      <c r="J92" s="195">
        <f>+'[5]3.SZ.TÁBL. SEGÍTŐ SZOLGÁLAT'!$K90</f>
        <v>0</v>
      </c>
      <c r="K92" s="200"/>
      <c r="L92" s="201"/>
      <c r="M92" s="195">
        <f>+'[5]3.SZ.TÁBL. SEGÍTŐ SZOLGÁLAT'!$N90</f>
        <v>0</v>
      </c>
      <c r="N92" s="202"/>
      <c r="O92" s="197"/>
      <c r="P92" s="195">
        <f>+'[5]3.SZ.TÁBL. SEGÍTŐ SZOLGÁLAT'!$Q90</f>
        <v>0</v>
      </c>
      <c r="Q92" s="200"/>
      <c r="R92" s="201"/>
      <c r="S92" s="195">
        <f>+'[5]3.SZ.TÁBL. SEGÍTŐ SZOLGÁLAT'!$T90</f>
        <v>0</v>
      </c>
      <c r="T92" s="202"/>
      <c r="U92" s="201"/>
      <c r="V92" s="195">
        <f>+'[5]3.SZ.TÁBL. SEGÍTŐ SZOLGÁLAT'!$W90</f>
        <v>0</v>
      </c>
      <c r="W92" s="202"/>
      <c r="X92" s="197"/>
      <c r="Y92" s="195">
        <f>+'[5]3.SZ.TÁBL. SEGÍTŐ SZOLGÁLAT'!$Z90</f>
        <v>0</v>
      </c>
      <c r="Z92" s="200"/>
      <c r="AA92" s="210">
        <f t="shared" si="172"/>
        <v>0</v>
      </c>
      <c r="AB92" s="195">
        <f t="shared" si="173"/>
        <v>0</v>
      </c>
      <c r="AC92" s="196">
        <f t="shared" si="174"/>
        <v>0</v>
      </c>
    </row>
    <row r="93" spans="1:29" ht="13.5" customHeight="1">
      <c r="A93" s="189" t="s">
        <v>247</v>
      </c>
      <c r="B93" s="239" t="s">
        <v>383</v>
      </c>
      <c r="C93" s="219">
        <f>+[7]Sheet!$E$60</f>
        <v>20</v>
      </c>
      <c r="D93" s="195">
        <f>+'[3]3.SZ.TÁBL. SEGÍTŐ SZOLGÁLAT'!$E$91</f>
        <v>20</v>
      </c>
      <c r="E93" s="221">
        <v>2</v>
      </c>
      <c r="F93" s="222">
        <f>+[7]Sheet!$K$60</f>
        <v>25</v>
      </c>
      <c r="G93" s="195">
        <f>+'[5]3.SZ.TÁBL. SEGÍTŐ SZOLGÁLAT'!$H91</f>
        <v>25</v>
      </c>
      <c r="H93" s="223">
        <v>2</v>
      </c>
      <c r="I93" s="219">
        <f>+[7]Sheet!$I$60</f>
        <v>70</v>
      </c>
      <c r="J93" s="195">
        <f>+'[3]3.SZ.TÁBL. SEGÍTŐ SZOLGÁLAT'!$K$91</f>
        <v>70</v>
      </c>
      <c r="K93" s="221">
        <v>2</v>
      </c>
      <c r="L93" s="222"/>
      <c r="M93" s="195">
        <f>+'[5]3.SZ.TÁBL. SEGÍTŐ SZOLGÁLAT'!$N91</f>
        <v>0</v>
      </c>
      <c r="N93" s="223"/>
      <c r="O93" s="219">
        <f>+[7]Sheet!$M$60</f>
        <v>200</v>
      </c>
      <c r="P93" s="195">
        <f>+'[3]3.SZ.TÁBL. SEGÍTŐ SZOLGÁLAT'!$Q$91</f>
        <v>200</v>
      </c>
      <c r="Q93" s="221">
        <v>16</v>
      </c>
      <c r="R93" s="222">
        <f>+[7]Sheet!$O$60</f>
        <v>320</v>
      </c>
      <c r="S93" s="195">
        <f>+'[3]3.SZ.TÁBL. SEGÍTŐ SZOLGÁLAT'!$T$91</f>
        <v>320</v>
      </c>
      <c r="T93" s="223"/>
      <c r="U93" s="222"/>
      <c r="V93" s="195">
        <f>+'[5]3.SZ.TÁBL. SEGÍTŐ SZOLGÁLAT'!$W91</f>
        <v>0</v>
      </c>
      <c r="W93" s="223"/>
      <c r="X93" s="219"/>
      <c r="Y93" s="195">
        <f>+'[5]3.SZ.TÁBL. SEGÍTŐ SZOLGÁLAT'!$Z91</f>
        <v>0</v>
      </c>
      <c r="Z93" s="221"/>
      <c r="AA93" s="210">
        <f t="shared" si="172"/>
        <v>635</v>
      </c>
      <c r="AB93" s="220">
        <f t="shared" si="173"/>
        <v>635</v>
      </c>
      <c r="AC93" s="225">
        <f t="shared" si="174"/>
        <v>22</v>
      </c>
    </row>
    <row r="94" spans="1:29" s="322" customFormat="1" ht="13.5" customHeight="1">
      <c r="A94" s="190" t="s">
        <v>173</v>
      </c>
      <c r="B94" s="240" t="s">
        <v>131</v>
      </c>
      <c r="C94" s="295">
        <f>SUM(C89:C93)</f>
        <v>309</v>
      </c>
      <c r="D94" s="293">
        <f>SUM(D89:D93)</f>
        <v>309</v>
      </c>
      <c r="E94" s="296">
        <f>SUM(E89:E93)</f>
        <v>222</v>
      </c>
      <c r="F94" s="320">
        <f>SUM(F89:F93)</f>
        <v>789</v>
      </c>
      <c r="G94" s="293">
        <f>SUM(G89:G93)</f>
        <v>789</v>
      </c>
      <c r="H94" s="321">
        <f t="shared" ref="H94" si="175">SUM(H89:H93)</f>
        <v>279</v>
      </c>
      <c r="I94" s="295">
        <f>SUM(I89:I93)</f>
        <v>745</v>
      </c>
      <c r="J94" s="293">
        <f>SUM(J89:J93)</f>
        <v>745</v>
      </c>
      <c r="K94" s="296">
        <f t="shared" ref="K94" si="176">SUM(K89:K93)</f>
        <v>330</v>
      </c>
      <c r="L94" s="320">
        <f>SUM(L89:L93)</f>
        <v>696</v>
      </c>
      <c r="M94" s="293">
        <f>SUM(M89:M93)</f>
        <v>746</v>
      </c>
      <c r="N94" s="321">
        <f t="shared" ref="N94" si="177">SUM(N89:N93)</f>
        <v>255</v>
      </c>
      <c r="O94" s="295">
        <f>SUM(O89:O93)</f>
        <v>1022</v>
      </c>
      <c r="P94" s="293">
        <f>SUM(P89:P93)</f>
        <v>1022</v>
      </c>
      <c r="Q94" s="296">
        <f t="shared" ref="Q94" si="178">SUM(Q89:Q93)</f>
        <v>411</v>
      </c>
      <c r="R94" s="320">
        <f>SUM(R89:R93)</f>
        <v>931</v>
      </c>
      <c r="S94" s="293">
        <f>SUM(S89:S93)</f>
        <v>931</v>
      </c>
      <c r="T94" s="321">
        <f t="shared" ref="T94" si="179">SUM(T89:T93)</f>
        <v>283</v>
      </c>
      <c r="U94" s="320">
        <f>SUM(U89:U93)</f>
        <v>69</v>
      </c>
      <c r="V94" s="293">
        <f>SUM(V89:V93)</f>
        <v>69</v>
      </c>
      <c r="W94" s="321">
        <f t="shared" ref="W94" si="180">SUM(W89:W93)</f>
        <v>37</v>
      </c>
      <c r="X94" s="295">
        <f>SUM(X89:X93)</f>
        <v>629</v>
      </c>
      <c r="Y94" s="293">
        <f>SUM(Y89:Y93)</f>
        <v>629</v>
      </c>
      <c r="Z94" s="296">
        <f t="shared" ref="Z94" si="181">SUM(Z89:Z93)</f>
        <v>211</v>
      </c>
      <c r="AA94" s="288">
        <f>SUM(AA89:AA93)</f>
        <v>5190</v>
      </c>
      <c r="AB94" s="293">
        <f t="shared" ref="AB94:AC94" si="182">SUM(AB89:AB93)</f>
        <v>5240</v>
      </c>
      <c r="AC94" s="294">
        <f t="shared" si="182"/>
        <v>2028</v>
      </c>
    </row>
    <row r="95" spans="1:29" s="322" customFormat="1" ht="13.5" customHeight="1">
      <c r="A95" s="190" t="s">
        <v>174</v>
      </c>
      <c r="B95" s="240" t="s">
        <v>132</v>
      </c>
      <c r="C95" s="295">
        <f t="shared" ref="C95:J95" si="183">+C72+C75+C85+C88+C94</f>
        <v>1395</v>
      </c>
      <c r="D95" s="293">
        <f t="shared" si="183"/>
        <v>1426</v>
      </c>
      <c r="E95" s="296">
        <f t="shared" si="183"/>
        <v>1099</v>
      </c>
      <c r="F95" s="320">
        <f t="shared" si="183"/>
        <v>4436</v>
      </c>
      <c r="G95" s="293">
        <f t="shared" si="183"/>
        <v>4574</v>
      </c>
      <c r="H95" s="321">
        <f t="shared" si="183"/>
        <v>2436</v>
      </c>
      <c r="I95" s="295">
        <f t="shared" si="183"/>
        <v>3305</v>
      </c>
      <c r="J95" s="293">
        <f t="shared" si="183"/>
        <v>3329</v>
      </c>
      <c r="K95" s="296">
        <f t="shared" ref="K95" si="184">+K72+K75+K85+K88+K94</f>
        <v>2066</v>
      </c>
      <c r="L95" s="320">
        <f>+L72+L75+L85+L88+L94</f>
        <v>3719</v>
      </c>
      <c r="M95" s="293">
        <f>+M72+M75+M85+M88+M94</f>
        <v>4064</v>
      </c>
      <c r="N95" s="321">
        <f t="shared" ref="N95" si="185">+N72+N75+N85+N88+N94</f>
        <v>2431</v>
      </c>
      <c r="O95" s="295">
        <f>+O72+O75+O85+O88+O94</f>
        <v>4135</v>
      </c>
      <c r="P95" s="293">
        <f>+P72+P75+P85+P88+P94</f>
        <v>4201</v>
      </c>
      <c r="Q95" s="296">
        <f t="shared" ref="Q95" si="186">+Q72+Q75+Q85+Q88+Q94</f>
        <v>2104</v>
      </c>
      <c r="R95" s="320">
        <f>+R72+R75+R85+R88+R94</f>
        <v>3225</v>
      </c>
      <c r="S95" s="293">
        <f>+S72+S75+S85+S88+S94</f>
        <v>3332</v>
      </c>
      <c r="T95" s="321">
        <f t="shared" ref="T95" si="187">+T72+T75+T85+T88+T94</f>
        <v>1620</v>
      </c>
      <c r="U95" s="320">
        <f>+U72+U75+U85+U88+U94</f>
        <v>385</v>
      </c>
      <c r="V95" s="293">
        <f>+V72+V75+V85+V88+V94</f>
        <v>385</v>
      </c>
      <c r="W95" s="321">
        <f t="shared" ref="W95" si="188">+W72+W75+W85+W88+W94</f>
        <v>235</v>
      </c>
      <c r="X95" s="295">
        <f>+X72+X75+X85+X88+X94</f>
        <v>2958</v>
      </c>
      <c r="Y95" s="293">
        <f>+Y72+Y75+Y85+Y88+Y94</f>
        <v>2958</v>
      </c>
      <c r="Z95" s="296">
        <f t="shared" ref="Z95" si="189">+Z72+Z75+Z85+Z88+Z94</f>
        <v>990</v>
      </c>
      <c r="AA95" s="288">
        <f>+AA72+AA75+AA85+AA88+AA94</f>
        <v>23558</v>
      </c>
      <c r="AB95" s="293">
        <f t="shared" ref="AB95:AC95" si="190">+AB72+AB75+AB85+AB88+AB94</f>
        <v>24269</v>
      </c>
      <c r="AC95" s="294">
        <f t="shared" si="190"/>
        <v>12983</v>
      </c>
    </row>
    <row r="96" spans="1:29" ht="13.5" customHeight="1">
      <c r="A96" s="187" t="s">
        <v>297</v>
      </c>
      <c r="B96" s="317" t="s">
        <v>298</v>
      </c>
      <c r="C96" s="205">
        <f>+C97</f>
        <v>0</v>
      </c>
      <c r="D96" s="206">
        <f>+D97</f>
        <v>0</v>
      </c>
      <c r="E96" s="207">
        <f>+E97</f>
        <v>0</v>
      </c>
      <c r="F96" s="208">
        <f>+F97</f>
        <v>0</v>
      </c>
      <c r="G96" s="206">
        <f>+G97</f>
        <v>0</v>
      </c>
      <c r="H96" s="209">
        <f t="shared" ref="H96" si="191">+H97</f>
        <v>0</v>
      </c>
      <c r="I96" s="205">
        <f>+I97</f>
        <v>0</v>
      </c>
      <c r="J96" s="206">
        <f>+J97</f>
        <v>46</v>
      </c>
      <c r="K96" s="207">
        <f t="shared" ref="K96" si="192">+K97</f>
        <v>23</v>
      </c>
      <c r="L96" s="208">
        <f>+L97</f>
        <v>0</v>
      </c>
      <c r="M96" s="206">
        <f>+M97</f>
        <v>0</v>
      </c>
      <c r="N96" s="209">
        <f t="shared" ref="N96" si="193">+N97</f>
        <v>0</v>
      </c>
      <c r="O96" s="205">
        <f>+O97</f>
        <v>0</v>
      </c>
      <c r="P96" s="206">
        <f>+P97</f>
        <v>0</v>
      </c>
      <c r="Q96" s="207">
        <f t="shared" ref="Q96" si="194">+Q97</f>
        <v>0</v>
      </c>
      <c r="R96" s="208">
        <f>+R97</f>
        <v>0</v>
      </c>
      <c r="S96" s="206">
        <f>+S97</f>
        <v>0</v>
      </c>
      <c r="T96" s="209">
        <f t="shared" ref="T96" si="195">+T97</f>
        <v>0</v>
      </c>
      <c r="U96" s="208">
        <f>+U97</f>
        <v>0</v>
      </c>
      <c r="V96" s="206">
        <f>+V97</f>
        <v>0</v>
      </c>
      <c r="W96" s="209">
        <f t="shared" ref="W96" si="196">+W97</f>
        <v>0</v>
      </c>
      <c r="X96" s="205"/>
      <c r="Y96" s="206">
        <f>+Y97</f>
        <v>0</v>
      </c>
      <c r="Z96" s="207">
        <f t="shared" ref="Z96" si="197">+Z97</f>
        <v>0</v>
      </c>
      <c r="AA96" s="210">
        <f t="shared" ref="AA96:AA98" si="198">+C96+F96+I96+L96+O96+R96+U96+X96</f>
        <v>0</v>
      </c>
      <c r="AB96" s="206">
        <f t="shared" ref="AB96:AB98" si="199">+D96+G96+J96+M96+P96+S96+V96+Y96</f>
        <v>46</v>
      </c>
      <c r="AC96" s="211">
        <f t="shared" ref="AC96:AC98" si="200">+E96+H96+K96+N96+Q96+T96+W96+Z96</f>
        <v>23</v>
      </c>
    </row>
    <row r="97" spans="1:29" ht="13.5" customHeight="1">
      <c r="A97" s="193" t="s">
        <v>297</v>
      </c>
      <c r="B97" s="242" t="s">
        <v>103</v>
      </c>
      <c r="C97" s="219"/>
      <c r="D97" s="195">
        <f>+'[5]3.SZ.TÁBL. SEGÍTŐ SZOLGÁLAT'!$E96</f>
        <v>0</v>
      </c>
      <c r="E97" s="221"/>
      <c r="F97" s="222"/>
      <c r="G97" s="195">
        <f>+'[5]3.SZ.TÁBL. SEGÍTŐ SZOLGÁLAT'!$H96</f>
        <v>0</v>
      </c>
      <c r="H97" s="223"/>
      <c r="I97" s="219"/>
      <c r="J97" s="195">
        <f>+'[3]3.SZ.TÁBL. SEGÍTŐ SZOLGÁLAT'!$K$96</f>
        <v>46</v>
      </c>
      <c r="K97" s="221">
        <v>23</v>
      </c>
      <c r="L97" s="222"/>
      <c r="M97" s="195">
        <f>+'[5]3.SZ.TÁBL. SEGÍTŐ SZOLGÁLAT'!$N96</f>
        <v>0</v>
      </c>
      <c r="N97" s="223"/>
      <c r="O97" s="219"/>
      <c r="P97" s="195">
        <f>+'[5]3.SZ.TÁBL. SEGÍTŐ SZOLGÁLAT'!$Q96</f>
        <v>0</v>
      </c>
      <c r="Q97" s="221"/>
      <c r="R97" s="222"/>
      <c r="S97" s="195">
        <f>+'[5]3.SZ.TÁBL. SEGÍTŐ SZOLGÁLAT'!$T96</f>
        <v>0</v>
      </c>
      <c r="T97" s="223"/>
      <c r="U97" s="222"/>
      <c r="V97" s="195">
        <f>+'[5]3.SZ.TÁBL. SEGÍTŐ SZOLGÁLAT'!$W96</f>
        <v>0</v>
      </c>
      <c r="W97" s="223"/>
      <c r="X97" s="219"/>
      <c r="Y97" s="195">
        <f>+'[5]3.SZ.TÁBL. SEGÍTŐ SZOLGÁLAT'!$Z96</f>
        <v>0</v>
      </c>
      <c r="Z97" s="221"/>
      <c r="AA97" s="210">
        <f t="shared" si="198"/>
        <v>0</v>
      </c>
      <c r="AB97" s="220">
        <f t="shared" si="199"/>
        <v>46</v>
      </c>
      <c r="AC97" s="225">
        <f t="shared" si="200"/>
        <v>23</v>
      </c>
    </row>
    <row r="98" spans="1:29" ht="13.5" customHeight="1">
      <c r="A98" s="316" t="s">
        <v>299</v>
      </c>
      <c r="B98" s="318" t="s">
        <v>300</v>
      </c>
      <c r="C98" s="256"/>
      <c r="D98" s="195">
        <f>+'[5]3.SZ.TÁBL. SEGÍTŐ SZOLGÁLAT'!$E97</f>
        <v>0</v>
      </c>
      <c r="E98" s="257"/>
      <c r="F98" s="258"/>
      <c r="G98" s="195">
        <f>+'[5]3.SZ.TÁBL. SEGÍTŐ SZOLGÁLAT'!$H97</f>
        <v>0</v>
      </c>
      <c r="H98" s="259"/>
      <c r="I98" s="256"/>
      <c r="J98" s="195">
        <f>+'[5]3.SZ.TÁBL. SEGÍTŐ SZOLGÁLAT'!$K97</f>
        <v>0</v>
      </c>
      <c r="K98" s="257"/>
      <c r="L98" s="258"/>
      <c r="M98" s="195">
        <f>+'[5]3.SZ.TÁBL. SEGÍTŐ SZOLGÁLAT'!$N97</f>
        <v>0</v>
      </c>
      <c r="N98" s="259"/>
      <c r="O98" s="256"/>
      <c r="P98" s="195">
        <f>+'[5]3.SZ.TÁBL. SEGÍTŐ SZOLGÁLAT'!$Q97</f>
        <v>0</v>
      </c>
      <c r="Q98" s="257"/>
      <c r="R98" s="258"/>
      <c r="S98" s="195">
        <f>+'[5]3.SZ.TÁBL. SEGÍTŐ SZOLGÁLAT'!$T97</f>
        <v>0</v>
      </c>
      <c r="T98" s="259"/>
      <c r="U98" s="258"/>
      <c r="V98" s="195">
        <f>+'[5]3.SZ.TÁBL. SEGÍTŐ SZOLGÁLAT'!$W97</f>
        <v>0</v>
      </c>
      <c r="W98" s="259"/>
      <c r="X98" s="256"/>
      <c r="Y98" s="195">
        <f>+'[5]3.SZ.TÁBL. SEGÍTŐ SZOLGÁLAT'!$Z97</f>
        <v>0</v>
      </c>
      <c r="Z98" s="257"/>
      <c r="AA98" s="210">
        <f t="shared" si="198"/>
        <v>0</v>
      </c>
      <c r="AB98" s="254">
        <f t="shared" si="199"/>
        <v>0</v>
      </c>
      <c r="AC98" s="255">
        <f t="shared" si="200"/>
        <v>0</v>
      </c>
    </row>
    <row r="99" spans="1:29" s="322" customFormat="1" ht="13.5" customHeight="1">
      <c r="A99" s="190" t="s">
        <v>175</v>
      </c>
      <c r="B99" s="240" t="s">
        <v>133</v>
      </c>
      <c r="C99" s="295">
        <f>+C96+C98</f>
        <v>0</v>
      </c>
      <c r="D99" s="293">
        <f>+D96+D98</f>
        <v>0</v>
      </c>
      <c r="E99" s="296">
        <f>+E96+E98</f>
        <v>0</v>
      </c>
      <c r="F99" s="320">
        <f>+F96+F98</f>
        <v>0</v>
      </c>
      <c r="G99" s="293">
        <f>+G96+G98</f>
        <v>0</v>
      </c>
      <c r="H99" s="321">
        <f t="shared" ref="H99" si="201">+H96+H98</f>
        <v>0</v>
      </c>
      <c r="I99" s="295">
        <f>+I96+I98</f>
        <v>0</v>
      </c>
      <c r="J99" s="293">
        <f>+J96+J98</f>
        <v>46</v>
      </c>
      <c r="K99" s="296">
        <f t="shared" ref="K99" si="202">+K96+K98</f>
        <v>23</v>
      </c>
      <c r="L99" s="320">
        <f>+L96+L98</f>
        <v>0</v>
      </c>
      <c r="M99" s="293">
        <f>+M96+M98</f>
        <v>0</v>
      </c>
      <c r="N99" s="321">
        <f t="shared" ref="N99" si="203">+N96+N98</f>
        <v>0</v>
      </c>
      <c r="O99" s="295">
        <f>+O96+O98</f>
        <v>0</v>
      </c>
      <c r="P99" s="293">
        <f>+P96+P98</f>
        <v>0</v>
      </c>
      <c r="Q99" s="296">
        <f t="shared" ref="Q99" si="204">+Q96+Q98</f>
        <v>0</v>
      </c>
      <c r="R99" s="320">
        <f>+R96+R98</f>
        <v>0</v>
      </c>
      <c r="S99" s="293">
        <f>+S96+S98</f>
        <v>0</v>
      </c>
      <c r="T99" s="321">
        <f t="shared" ref="T99" si="205">+T96+T98</f>
        <v>0</v>
      </c>
      <c r="U99" s="320">
        <f>+U96+U98</f>
        <v>0</v>
      </c>
      <c r="V99" s="293">
        <f>+V96+V98</f>
        <v>0</v>
      </c>
      <c r="W99" s="321">
        <f t="shared" ref="W99" si="206">+W96+W98</f>
        <v>0</v>
      </c>
      <c r="X99" s="295">
        <f>+X96+X98</f>
        <v>0</v>
      </c>
      <c r="Y99" s="293">
        <f>+Y96+Y98</f>
        <v>0</v>
      </c>
      <c r="Z99" s="296">
        <f t="shared" ref="Z99" si="207">+Z96+Z98</f>
        <v>0</v>
      </c>
      <c r="AA99" s="288">
        <f>+AA96+AA98</f>
        <v>0</v>
      </c>
      <c r="AB99" s="293">
        <f t="shared" ref="AB99:AC99" si="208">+AB96+AB98</f>
        <v>46</v>
      </c>
      <c r="AC99" s="294">
        <f t="shared" si="208"/>
        <v>23</v>
      </c>
    </row>
    <row r="100" spans="1:29" ht="13.5" customHeight="1">
      <c r="A100" s="187" t="s">
        <v>248</v>
      </c>
      <c r="B100" s="238" t="s">
        <v>249</v>
      </c>
      <c r="C100" s="205"/>
      <c r="D100" s="195">
        <f>+'[5]3.SZ.TÁBL. SEGÍTŐ SZOLGÁLAT'!$E99</f>
        <v>0</v>
      </c>
      <c r="E100" s="207"/>
      <c r="F100" s="208"/>
      <c r="G100" s="195">
        <f>+'[5]3.SZ.TÁBL. SEGÍTŐ SZOLGÁLAT'!$H99</f>
        <v>0</v>
      </c>
      <c r="H100" s="209"/>
      <c r="I100" s="205"/>
      <c r="J100" s="195">
        <f>+'[5]3.SZ.TÁBL. SEGÍTŐ SZOLGÁLAT'!$K99</f>
        <v>0</v>
      </c>
      <c r="K100" s="207"/>
      <c r="L100" s="208"/>
      <c r="M100" s="195">
        <f>+'[5]3.SZ.TÁBL. SEGÍTŐ SZOLGÁLAT'!$N99</f>
        <v>0</v>
      </c>
      <c r="N100" s="209"/>
      <c r="O100" s="205"/>
      <c r="P100" s="195">
        <f>+'[5]3.SZ.TÁBL. SEGÍTŐ SZOLGÁLAT'!$Q99</f>
        <v>0</v>
      </c>
      <c r="Q100" s="207"/>
      <c r="R100" s="208"/>
      <c r="S100" s="195">
        <f>+'[5]3.SZ.TÁBL. SEGÍTŐ SZOLGÁLAT'!$T99</f>
        <v>0</v>
      </c>
      <c r="T100" s="209"/>
      <c r="U100" s="208"/>
      <c r="V100" s="195">
        <f>+'[5]3.SZ.TÁBL. SEGÍTŐ SZOLGÁLAT'!$W99</f>
        <v>0</v>
      </c>
      <c r="W100" s="209"/>
      <c r="X100" s="205"/>
      <c r="Y100" s="195">
        <f>+'[5]3.SZ.TÁBL. SEGÍTŐ SZOLGÁLAT'!$Z99</f>
        <v>0</v>
      </c>
      <c r="Z100" s="207"/>
      <c r="AA100" s="210">
        <f t="shared" ref="AA100:AA106" si="209">+C100+F100+I100+L100+O100+R100+U100+X100</f>
        <v>0</v>
      </c>
      <c r="AB100" s="206">
        <f t="shared" ref="AB100:AB106" si="210">+D100+G100+J100+M100+P100+S100+V100+Y100</f>
        <v>0</v>
      </c>
      <c r="AC100" s="211">
        <f t="shared" ref="AC100:AC106" si="211">+E100+H100+K100+N100+Q100+T100+W100+Z100</f>
        <v>0</v>
      </c>
    </row>
    <row r="101" spans="1:29" ht="13.5" customHeight="1">
      <c r="A101" s="188" t="s">
        <v>250</v>
      </c>
      <c r="B101" s="198" t="s">
        <v>251</v>
      </c>
      <c r="C101" s="197"/>
      <c r="D101" s="195">
        <f>+'[5]3.SZ.TÁBL. SEGÍTŐ SZOLGÁLAT'!$E100</f>
        <v>0</v>
      </c>
      <c r="E101" s="200"/>
      <c r="F101" s="201"/>
      <c r="G101" s="195">
        <f>+'[5]3.SZ.TÁBL. SEGÍTŐ SZOLGÁLAT'!$H100</f>
        <v>0</v>
      </c>
      <c r="H101" s="202"/>
      <c r="I101" s="197"/>
      <c r="J101" s="195">
        <f>+'[5]3.SZ.TÁBL. SEGÍTŐ SZOLGÁLAT'!$K100</f>
        <v>0</v>
      </c>
      <c r="K101" s="200"/>
      <c r="L101" s="201"/>
      <c r="M101" s="195">
        <f>+'[5]3.SZ.TÁBL. SEGÍTŐ SZOLGÁLAT'!$N100</f>
        <v>0</v>
      </c>
      <c r="N101" s="202"/>
      <c r="O101" s="197"/>
      <c r="P101" s="195">
        <f>+'[5]3.SZ.TÁBL. SEGÍTŐ SZOLGÁLAT'!$Q100</f>
        <v>0</v>
      </c>
      <c r="Q101" s="200"/>
      <c r="R101" s="201"/>
      <c r="S101" s="195">
        <f>+'[5]3.SZ.TÁBL. SEGÍTŐ SZOLGÁLAT'!$T100</f>
        <v>0</v>
      </c>
      <c r="T101" s="202"/>
      <c r="U101" s="201"/>
      <c r="V101" s="195">
        <f>+'[5]3.SZ.TÁBL. SEGÍTŐ SZOLGÁLAT'!$W100</f>
        <v>0</v>
      </c>
      <c r="W101" s="202"/>
      <c r="X101" s="197"/>
      <c r="Y101" s="195">
        <f>+'[5]3.SZ.TÁBL. SEGÍTŐ SZOLGÁLAT'!$Z100</f>
        <v>0</v>
      </c>
      <c r="Z101" s="200"/>
      <c r="AA101" s="210">
        <f t="shared" si="209"/>
        <v>0</v>
      </c>
      <c r="AB101" s="195">
        <f t="shared" si="210"/>
        <v>0</v>
      </c>
      <c r="AC101" s="196">
        <f t="shared" si="211"/>
        <v>0</v>
      </c>
    </row>
    <row r="102" spans="1:29" ht="13.5" customHeight="1">
      <c r="A102" s="188" t="s">
        <v>252</v>
      </c>
      <c r="B102" s="198" t="s">
        <v>253</v>
      </c>
      <c r="C102" s="197"/>
      <c r="D102" s="195">
        <f>+'[5]3.SZ.TÁBL. SEGÍTŐ SZOLGÁLAT'!$E101</f>
        <v>0</v>
      </c>
      <c r="E102" s="200"/>
      <c r="F102" s="201">
        <v>142</v>
      </c>
      <c r="G102" s="195">
        <f>+'[3]3.SZ.TÁBL. SEGÍTŐ SZOLGÁLAT'!$H$101</f>
        <v>325</v>
      </c>
      <c r="H102" s="202">
        <v>142</v>
      </c>
      <c r="I102" s="197"/>
      <c r="J102" s="195">
        <f>+'[5]3.SZ.TÁBL. SEGÍTŐ SZOLGÁLAT'!$K101</f>
        <v>0</v>
      </c>
      <c r="K102" s="200"/>
      <c r="L102" s="201"/>
      <c r="M102" s="195">
        <f>+'[5]3.SZ.TÁBL. SEGÍTŐ SZOLGÁLAT'!$N101</f>
        <v>0</v>
      </c>
      <c r="N102" s="202"/>
      <c r="O102" s="197"/>
      <c r="P102" s="195">
        <f>+'[5]3.SZ.TÁBL. SEGÍTŐ SZOLGÁLAT'!$Q101</f>
        <v>0</v>
      </c>
      <c r="Q102" s="200"/>
      <c r="R102" s="201"/>
      <c r="S102" s="195">
        <f>+'[5]3.SZ.TÁBL. SEGÍTŐ SZOLGÁLAT'!$T101</f>
        <v>0</v>
      </c>
      <c r="T102" s="202"/>
      <c r="U102" s="201"/>
      <c r="V102" s="195">
        <f>+'[5]3.SZ.TÁBL. SEGÍTŐ SZOLGÁLAT'!$W101</f>
        <v>0</v>
      </c>
      <c r="W102" s="202"/>
      <c r="X102" s="197"/>
      <c r="Y102" s="195">
        <f>+'[5]3.SZ.TÁBL. SEGÍTŐ SZOLGÁLAT'!$Z101</f>
        <v>0</v>
      </c>
      <c r="Z102" s="200"/>
      <c r="AA102" s="210">
        <f t="shared" si="209"/>
        <v>142</v>
      </c>
      <c r="AB102" s="195">
        <f t="shared" si="210"/>
        <v>325</v>
      </c>
      <c r="AC102" s="196">
        <f t="shared" si="211"/>
        <v>142</v>
      </c>
    </row>
    <row r="103" spans="1:29" ht="13.5" customHeight="1">
      <c r="A103" s="188" t="s">
        <v>254</v>
      </c>
      <c r="B103" s="198" t="s">
        <v>255</v>
      </c>
      <c r="C103" s="197"/>
      <c r="D103" s="195">
        <f>+'[5]3.SZ.TÁBL. SEGÍTŐ SZOLGÁLAT'!$E102</f>
        <v>0</v>
      </c>
      <c r="E103" s="200"/>
      <c r="F103" s="201">
        <f>8+1425</f>
        <v>1433</v>
      </c>
      <c r="G103" s="195">
        <f>+'[3]3.SZ.TÁBL. SEGÍTŐ SZOLGÁLAT'!$H$102</f>
        <v>1591</v>
      </c>
      <c r="H103" s="202">
        <v>1589</v>
      </c>
      <c r="I103" s="197"/>
      <c r="J103" s="195">
        <f>+'[5]3.SZ.TÁBL. SEGÍTŐ SZOLGÁLAT'!$K102</f>
        <v>0</v>
      </c>
      <c r="K103" s="200"/>
      <c r="L103" s="201"/>
      <c r="M103" s="195">
        <f>+'[5]3.SZ.TÁBL. SEGÍTŐ SZOLGÁLAT'!$N102</f>
        <v>0</v>
      </c>
      <c r="N103" s="202"/>
      <c r="O103" s="197"/>
      <c r="P103" s="195">
        <f>+'[5]3.SZ.TÁBL. SEGÍTŐ SZOLGÁLAT'!$Q102</f>
        <v>0</v>
      </c>
      <c r="Q103" s="200"/>
      <c r="R103" s="201"/>
      <c r="S103" s="195">
        <f>+'[5]3.SZ.TÁBL. SEGÍTŐ SZOLGÁLAT'!$T102</f>
        <v>0</v>
      </c>
      <c r="T103" s="202"/>
      <c r="U103" s="201"/>
      <c r="V103" s="195">
        <f>+'[5]3.SZ.TÁBL. SEGÍTŐ SZOLGÁLAT'!$W102</f>
        <v>0</v>
      </c>
      <c r="W103" s="202"/>
      <c r="X103" s="197"/>
      <c r="Y103" s="195">
        <f>+'[5]3.SZ.TÁBL. SEGÍTŐ SZOLGÁLAT'!$Z102</f>
        <v>0</v>
      </c>
      <c r="Z103" s="200"/>
      <c r="AA103" s="210">
        <f t="shared" si="209"/>
        <v>1433</v>
      </c>
      <c r="AB103" s="195">
        <f t="shared" si="210"/>
        <v>1591</v>
      </c>
      <c r="AC103" s="196">
        <f t="shared" si="211"/>
        <v>1589</v>
      </c>
    </row>
    <row r="104" spans="1:29" ht="13.5" customHeight="1">
      <c r="A104" s="188" t="s">
        <v>256</v>
      </c>
      <c r="B104" s="198" t="s">
        <v>257</v>
      </c>
      <c r="C104" s="197"/>
      <c r="D104" s="195">
        <f>+'[5]3.SZ.TÁBL. SEGÍTŐ SZOLGÁLAT'!$E103</f>
        <v>0</v>
      </c>
      <c r="E104" s="200"/>
      <c r="F104" s="201"/>
      <c r="G104" s="195">
        <f>+'[5]3.SZ.TÁBL. SEGÍTŐ SZOLGÁLAT'!$H103</f>
        <v>0</v>
      </c>
      <c r="H104" s="202"/>
      <c r="I104" s="197"/>
      <c r="J104" s="195">
        <f>+'[5]3.SZ.TÁBL. SEGÍTŐ SZOLGÁLAT'!$K103</f>
        <v>0</v>
      </c>
      <c r="K104" s="200"/>
      <c r="L104" s="201"/>
      <c r="M104" s="195">
        <f>+'[5]3.SZ.TÁBL. SEGÍTŐ SZOLGÁLAT'!$N103</f>
        <v>0</v>
      </c>
      <c r="N104" s="202"/>
      <c r="O104" s="197"/>
      <c r="P104" s="195">
        <f>+'[5]3.SZ.TÁBL. SEGÍTŐ SZOLGÁLAT'!$Q103</f>
        <v>0</v>
      </c>
      <c r="Q104" s="200"/>
      <c r="R104" s="201"/>
      <c r="S104" s="195">
        <f>+'[5]3.SZ.TÁBL. SEGÍTŐ SZOLGÁLAT'!$T103</f>
        <v>0</v>
      </c>
      <c r="T104" s="202"/>
      <c r="U104" s="201"/>
      <c r="V104" s="195">
        <f>+'[5]3.SZ.TÁBL. SEGÍTŐ SZOLGÁLAT'!$W103</f>
        <v>0</v>
      </c>
      <c r="W104" s="202"/>
      <c r="X104" s="197"/>
      <c r="Y104" s="195">
        <f>+'[5]3.SZ.TÁBL. SEGÍTŐ SZOLGÁLAT'!$Z103</f>
        <v>0</v>
      </c>
      <c r="Z104" s="200"/>
      <c r="AA104" s="210">
        <f t="shared" si="209"/>
        <v>0</v>
      </c>
      <c r="AB104" s="195">
        <f t="shared" si="210"/>
        <v>0</v>
      </c>
      <c r="AC104" s="196">
        <f t="shared" si="211"/>
        <v>0</v>
      </c>
    </row>
    <row r="105" spans="1:29" ht="13.5" customHeight="1">
      <c r="A105" s="188" t="s">
        <v>258</v>
      </c>
      <c r="B105" s="198" t="s">
        <v>259</v>
      </c>
      <c r="C105" s="197"/>
      <c r="D105" s="195">
        <f>+'[5]3.SZ.TÁBL. SEGÍTŐ SZOLGÁLAT'!$E104</f>
        <v>0</v>
      </c>
      <c r="E105" s="200"/>
      <c r="F105" s="201"/>
      <c r="G105" s="195">
        <f>+'[5]3.SZ.TÁBL. SEGÍTŐ SZOLGÁLAT'!$H104</f>
        <v>0</v>
      </c>
      <c r="H105" s="202"/>
      <c r="I105" s="197"/>
      <c r="J105" s="195">
        <f>+'[5]3.SZ.TÁBL. SEGÍTŐ SZOLGÁLAT'!$K104</f>
        <v>0</v>
      </c>
      <c r="K105" s="200"/>
      <c r="L105" s="201"/>
      <c r="M105" s="195">
        <f>+'[5]3.SZ.TÁBL. SEGÍTŐ SZOLGÁLAT'!$N104</f>
        <v>0</v>
      </c>
      <c r="N105" s="202"/>
      <c r="O105" s="197"/>
      <c r="P105" s="195">
        <f>+'[5]3.SZ.TÁBL. SEGÍTŐ SZOLGÁLAT'!$Q104</f>
        <v>0</v>
      </c>
      <c r="Q105" s="200"/>
      <c r="R105" s="201"/>
      <c r="S105" s="195">
        <f>+'[5]3.SZ.TÁBL. SEGÍTŐ SZOLGÁLAT'!$T104</f>
        <v>0</v>
      </c>
      <c r="T105" s="202"/>
      <c r="U105" s="201"/>
      <c r="V105" s="195">
        <f>+'[5]3.SZ.TÁBL. SEGÍTŐ SZOLGÁLAT'!$W104</f>
        <v>0</v>
      </c>
      <c r="W105" s="202"/>
      <c r="X105" s="197"/>
      <c r="Y105" s="195">
        <f>+'[5]3.SZ.TÁBL. SEGÍTŐ SZOLGÁLAT'!$Z104</f>
        <v>0</v>
      </c>
      <c r="Z105" s="200"/>
      <c r="AA105" s="210">
        <f t="shared" si="209"/>
        <v>0</v>
      </c>
      <c r="AB105" s="195">
        <f t="shared" si="210"/>
        <v>0</v>
      </c>
      <c r="AC105" s="196">
        <f t="shared" si="211"/>
        <v>0</v>
      </c>
    </row>
    <row r="106" spans="1:29" ht="13.5" customHeight="1">
      <c r="A106" s="189" t="s">
        <v>260</v>
      </c>
      <c r="B106" s="239" t="s">
        <v>261</v>
      </c>
      <c r="C106" s="219"/>
      <c r="D106" s="195">
        <f>+'[5]3.SZ.TÁBL. SEGÍTŐ SZOLGÁLAT'!$E105</f>
        <v>0</v>
      </c>
      <c r="E106" s="221"/>
      <c r="F106" s="222">
        <v>425</v>
      </c>
      <c r="G106" s="195">
        <f>+'[3]3.SZ.TÁBL. SEGÍTŐ SZOLGÁLAT'!$H$105</f>
        <v>90</v>
      </c>
      <c r="H106" s="223">
        <v>41</v>
      </c>
      <c r="I106" s="219"/>
      <c r="J106" s="195">
        <f>+'[5]3.SZ.TÁBL. SEGÍTŐ SZOLGÁLAT'!$K105</f>
        <v>0</v>
      </c>
      <c r="K106" s="221"/>
      <c r="L106" s="222"/>
      <c r="M106" s="195">
        <f>+'[5]3.SZ.TÁBL. SEGÍTŐ SZOLGÁLAT'!$N105</f>
        <v>0</v>
      </c>
      <c r="N106" s="223"/>
      <c r="O106" s="219"/>
      <c r="P106" s="195">
        <f>+'[5]3.SZ.TÁBL. SEGÍTŐ SZOLGÁLAT'!$Q105</f>
        <v>0</v>
      </c>
      <c r="Q106" s="221"/>
      <c r="R106" s="222"/>
      <c r="S106" s="195">
        <f>+'[5]3.SZ.TÁBL. SEGÍTŐ SZOLGÁLAT'!$T105</f>
        <v>0</v>
      </c>
      <c r="T106" s="223"/>
      <c r="U106" s="222"/>
      <c r="V106" s="195">
        <f>+'[5]3.SZ.TÁBL. SEGÍTŐ SZOLGÁLAT'!$W105</f>
        <v>0</v>
      </c>
      <c r="W106" s="223"/>
      <c r="X106" s="219"/>
      <c r="Y106" s="195">
        <f>+'[5]3.SZ.TÁBL. SEGÍTŐ SZOLGÁLAT'!$Z105</f>
        <v>0</v>
      </c>
      <c r="Z106" s="221"/>
      <c r="AA106" s="210">
        <f t="shared" si="209"/>
        <v>425</v>
      </c>
      <c r="AB106" s="220">
        <f t="shared" si="210"/>
        <v>90</v>
      </c>
      <c r="AC106" s="225">
        <f t="shared" si="211"/>
        <v>41</v>
      </c>
    </row>
    <row r="107" spans="1:29" s="322" customFormat="1" ht="13.5" customHeight="1">
      <c r="A107" s="190" t="s">
        <v>176</v>
      </c>
      <c r="B107" s="240" t="s">
        <v>88</v>
      </c>
      <c r="C107" s="295">
        <f>SUM(C100:C106)</f>
        <v>0</v>
      </c>
      <c r="D107" s="293">
        <f>SUM(D100:D106)</f>
        <v>0</v>
      </c>
      <c r="E107" s="296">
        <f>SUM(E100:E106)</f>
        <v>0</v>
      </c>
      <c r="F107" s="320">
        <f>SUM(F100:F106)</f>
        <v>2000</v>
      </c>
      <c r="G107" s="293">
        <f>SUM(G100:G106)</f>
        <v>2006</v>
      </c>
      <c r="H107" s="321">
        <f t="shared" ref="H107" si="212">SUM(H100:H106)</f>
        <v>1772</v>
      </c>
      <c r="I107" s="295">
        <f>SUM(I100:I106)</f>
        <v>0</v>
      </c>
      <c r="J107" s="293">
        <f>SUM(J100:J106)</f>
        <v>0</v>
      </c>
      <c r="K107" s="296">
        <f t="shared" ref="K107" si="213">SUM(K100:K106)</f>
        <v>0</v>
      </c>
      <c r="L107" s="320">
        <f>SUM(L100:L106)</f>
        <v>0</v>
      </c>
      <c r="M107" s="293">
        <f>SUM(M100:M106)</f>
        <v>0</v>
      </c>
      <c r="N107" s="321">
        <f t="shared" ref="N107" si="214">SUM(N100:N106)</f>
        <v>0</v>
      </c>
      <c r="O107" s="295">
        <f>SUM(O100:O106)</f>
        <v>0</v>
      </c>
      <c r="P107" s="293">
        <f>SUM(P100:P106)</f>
        <v>0</v>
      </c>
      <c r="Q107" s="296">
        <f t="shared" ref="Q107" si="215">SUM(Q100:Q106)</f>
        <v>0</v>
      </c>
      <c r="R107" s="320">
        <f>SUM(R100:R106)</f>
        <v>0</v>
      </c>
      <c r="S107" s="293">
        <f>SUM(S100:S106)</f>
        <v>0</v>
      </c>
      <c r="T107" s="321">
        <f t="shared" ref="T107" si="216">SUM(T100:T106)</f>
        <v>0</v>
      </c>
      <c r="U107" s="320">
        <f>SUM(U100:U106)</f>
        <v>0</v>
      </c>
      <c r="V107" s="293">
        <f>SUM(V100:V106)</f>
        <v>0</v>
      </c>
      <c r="W107" s="321">
        <f t="shared" ref="W107" si="217">SUM(W100:W106)</f>
        <v>0</v>
      </c>
      <c r="X107" s="295">
        <f>SUM(X100:X106)</f>
        <v>0</v>
      </c>
      <c r="Y107" s="293">
        <f>SUM(Y100:Y106)</f>
        <v>0</v>
      </c>
      <c r="Z107" s="296">
        <f t="shared" ref="Z107" si="218">SUM(Z100:Z106)</f>
        <v>0</v>
      </c>
      <c r="AA107" s="288">
        <f>SUM(AA100:AA106)</f>
        <v>2000</v>
      </c>
      <c r="AB107" s="293">
        <f t="shared" ref="AB107:AC107" si="219">SUM(AB100:AB106)</f>
        <v>2006</v>
      </c>
      <c r="AC107" s="294">
        <f t="shared" si="219"/>
        <v>1772</v>
      </c>
    </row>
    <row r="108" spans="1:29" ht="13.5" customHeight="1">
      <c r="A108" s="187" t="s">
        <v>262</v>
      </c>
      <c r="B108" s="238" t="s">
        <v>263</v>
      </c>
      <c r="C108" s="205"/>
      <c r="D108" s="195">
        <f>+'[5]3.SZ.TÁBL. SEGÍTŐ SZOLGÁLAT'!$E107</f>
        <v>0</v>
      </c>
      <c r="E108" s="207"/>
      <c r="F108" s="208"/>
      <c r="G108" s="195">
        <f>+'[5]3.SZ.TÁBL. SEGÍTŐ SZOLGÁLAT'!$H107</f>
        <v>0</v>
      </c>
      <c r="H108" s="209"/>
      <c r="I108" s="205"/>
      <c r="J108" s="195">
        <f>+'[5]3.SZ.TÁBL. SEGÍTŐ SZOLGÁLAT'!$K107</f>
        <v>0</v>
      </c>
      <c r="K108" s="207"/>
      <c r="L108" s="208"/>
      <c r="M108" s="195">
        <f>+'[5]3.SZ.TÁBL. SEGÍTŐ SZOLGÁLAT'!$N107</f>
        <v>0</v>
      </c>
      <c r="N108" s="209"/>
      <c r="O108" s="205"/>
      <c r="P108" s="195">
        <f>+'[5]3.SZ.TÁBL. SEGÍTŐ SZOLGÁLAT'!$Q107</f>
        <v>0</v>
      </c>
      <c r="Q108" s="207"/>
      <c r="R108" s="208"/>
      <c r="S108" s="195">
        <f>+'[5]3.SZ.TÁBL. SEGÍTŐ SZOLGÁLAT'!$T107</f>
        <v>0</v>
      </c>
      <c r="T108" s="209"/>
      <c r="U108" s="208"/>
      <c r="V108" s="195">
        <f>+'[5]3.SZ.TÁBL. SEGÍTŐ SZOLGÁLAT'!$W107</f>
        <v>0</v>
      </c>
      <c r="W108" s="209"/>
      <c r="X108" s="205"/>
      <c r="Y108" s="195">
        <f>+'[5]3.SZ.TÁBL. SEGÍTŐ SZOLGÁLAT'!$Z107</f>
        <v>0</v>
      </c>
      <c r="Z108" s="207"/>
      <c r="AA108" s="210">
        <f t="shared" ref="AA108:AA111" si="220">+C108+F108+I108+L108+O108+R108+U108+X108</f>
        <v>0</v>
      </c>
      <c r="AB108" s="206">
        <f t="shared" ref="AB108:AB111" si="221">+D108+G108+J108+M108+P108+S108+V108+Y108</f>
        <v>0</v>
      </c>
      <c r="AC108" s="211">
        <f t="shared" ref="AC108:AC111" si="222">+E108+H108+K108+N108+Q108+T108+W108+Z108</f>
        <v>0</v>
      </c>
    </row>
    <row r="109" spans="1:29" ht="13.5" customHeight="1">
      <c r="A109" s="188" t="s">
        <v>264</v>
      </c>
      <c r="B109" s="198" t="s">
        <v>265</v>
      </c>
      <c r="C109" s="197"/>
      <c r="D109" s="195">
        <f>+'[5]3.SZ.TÁBL. SEGÍTŐ SZOLGÁLAT'!$E108</f>
        <v>0</v>
      </c>
      <c r="E109" s="200"/>
      <c r="F109" s="201"/>
      <c r="G109" s="195">
        <f>+'[5]3.SZ.TÁBL. SEGÍTŐ SZOLGÁLAT'!$H108</f>
        <v>0</v>
      </c>
      <c r="H109" s="202"/>
      <c r="I109" s="197"/>
      <c r="J109" s="195">
        <f>+'[5]3.SZ.TÁBL. SEGÍTŐ SZOLGÁLAT'!$K108</f>
        <v>0</v>
      </c>
      <c r="K109" s="200"/>
      <c r="L109" s="201"/>
      <c r="M109" s="195">
        <f>+'[5]3.SZ.TÁBL. SEGÍTŐ SZOLGÁLAT'!$N108</f>
        <v>0</v>
      </c>
      <c r="N109" s="202"/>
      <c r="O109" s="197"/>
      <c r="P109" s="195">
        <f>+'[5]3.SZ.TÁBL. SEGÍTŐ SZOLGÁLAT'!$Q108</f>
        <v>0</v>
      </c>
      <c r="Q109" s="200"/>
      <c r="R109" s="201"/>
      <c r="S109" s="195">
        <f>+'[5]3.SZ.TÁBL. SEGÍTŐ SZOLGÁLAT'!$T108</f>
        <v>0</v>
      </c>
      <c r="T109" s="202"/>
      <c r="U109" s="201"/>
      <c r="V109" s="195">
        <f>+'[5]3.SZ.TÁBL. SEGÍTŐ SZOLGÁLAT'!$W108</f>
        <v>0</v>
      </c>
      <c r="W109" s="202"/>
      <c r="X109" s="197"/>
      <c r="Y109" s="195">
        <f>+'[5]3.SZ.TÁBL. SEGÍTŐ SZOLGÁLAT'!$Z108</f>
        <v>0</v>
      </c>
      <c r="Z109" s="200"/>
      <c r="AA109" s="210">
        <f t="shared" si="220"/>
        <v>0</v>
      </c>
      <c r="AB109" s="195">
        <f t="shared" si="221"/>
        <v>0</v>
      </c>
      <c r="AC109" s="196">
        <f t="shared" si="222"/>
        <v>0</v>
      </c>
    </row>
    <row r="110" spans="1:29" ht="13.5" customHeight="1">
      <c r="A110" s="188" t="s">
        <v>266</v>
      </c>
      <c r="B110" s="198" t="s">
        <v>267</v>
      </c>
      <c r="C110" s="197"/>
      <c r="D110" s="195">
        <f>+'[5]3.SZ.TÁBL. SEGÍTŐ SZOLGÁLAT'!$E109</f>
        <v>0</v>
      </c>
      <c r="E110" s="200"/>
      <c r="F110" s="201"/>
      <c r="G110" s="195">
        <f>+'[5]3.SZ.TÁBL. SEGÍTŐ SZOLGÁLAT'!$H109</f>
        <v>0</v>
      </c>
      <c r="H110" s="202"/>
      <c r="I110" s="197"/>
      <c r="J110" s="195">
        <f>+'[5]3.SZ.TÁBL. SEGÍTŐ SZOLGÁLAT'!$K109</f>
        <v>0</v>
      </c>
      <c r="K110" s="200"/>
      <c r="L110" s="201"/>
      <c r="M110" s="195">
        <f>+'[5]3.SZ.TÁBL. SEGÍTŐ SZOLGÁLAT'!$N109</f>
        <v>0</v>
      </c>
      <c r="N110" s="202"/>
      <c r="O110" s="197"/>
      <c r="P110" s="195">
        <f>+'[5]3.SZ.TÁBL. SEGÍTŐ SZOLGÁLAT'!$Q109</f>
        <v>0</v>
      </c>
      <c r="Q110" s="200"/>
      <c r="R110" s="201"/>
      <c r="S110" s="195">
        <f>+'[5]3.SZ.TÁBL. SEGÍTŐ SZOLGÁLAT'!$T109</f>
        <v>0</v>
      </c>
      <c r="T110" s="202"/>
      <c r="U110" s="201"/>
      <c r="V110" s="195">
        <f>+'[5]3.SZ.TÁBL. SEGÍTŐ SZOLGÁLAT'!$W109</f>
        <v>0</v>
      </c>
      <c r="W110" s="202"/>
      <c r="X110" s="197"/>
      <c r="Y110" s="195">
        <f>+'[5]3.SZ.TÁBL. SEGÍTŐ SZOLGÁLAT'!$Z109</f>
        <v>0</v>
      </c>
      <c r="Z110" s="200"/>
      <c r="AA110" s="210">
        <f t="shared" si="220"/>
        <v>0</v>
      </c>
      <c r="AB110" s="195">
        <f t="shared" si="221"/>
        <v>0</v>
      </c>
      <c r="AC110" s="196">
        <f t="shared" si="222"/>
        <v>0</v>
      </c>
    </row>
    <row r="111" spans="1:29" ht="13.5" customHeight="1">
      <c r="A111" s="189" t="s">
        <v>268</v>
      </c>
      <c r="B111" s="239" t="s">
        <v>269</v>
      </c>
      <c r="C111" s="219"/>
      <c r="D111" s="195">
        <f>+'[5]3.SZ.TÁBL. SEGÍTŐ SZOLGÁLAT'!$E110</f>
        <v>0</v>
      </c>
      <c r="E111" s="221"/>
      <c r="F111" s="222"/>
      <c r="G111" s="195">
        <f>+'[5]3.SZ.TÁBL. SEGÍTŐ SZOLGÁLAT'!$H110</f>
        <v>0</v>
      </c>
      <c r="H111" s="223"/>
      <c r="I111" s="219"/>
      <c r="J111" s="195">
        <f>+'[5]3.SZ.TÁBL. SEGÍTŐ SZOLGÁLAT'!$K110</f>
        <v>0</v>
      </c>
      <c r="K111" s="221"/>
      <c r="L111" s="222"/>
      <c r="M111" s="195">
        <f>+'[5]3.SZ.TÁBL. SEGÍTŐ SZOLGÁLAT'!$N110</f>
        <v>0</v>
      </c>
      <c r="N111" s="223"/>
      <c r="O111" s="219"/>
      <c r="P111" s="195">
        <f>+'[5]3.SZ.TÁBL. SEGÍTŐ SZOLGÁLAT'!$Q110</f>
        <v>0</v>
      </c>
      <c r="Q111" s="221"/>
      <c r="R111" s="222"/>
      <c r="S111" s="195">
        <f>+'[5]3.SZ.TÁBL. SEGÍTŐ SZOLGÁLAT'!$T110</f>
        <v>0</v>
      </c>
      <c r="T111" s="223"/>
      <c r="U111" s="222"/>
      <c r="V111" s="195">
        <f>+'[5]3.SZ.TÁBL. SEGÍTŐ SZOLGÁLAT'!$W110</f>
        <v>0</v>
      </c>
      <c r="W111" s="223"/>
      <c r="X111" s="219"/>
      <c r="Y111" s="195">
        <f>+'[5]3.SZ.TÁBL. SEGÍTŐ SZOLGÁLAT'!$Z110</f>
        <v>0</v>
      </c>
      <c r="Z111" s="221"/>
      <c r="AA111" s="210">
        <f t="shared" si="220"/>
        <v>0</v>
      </c>
      <c r="AB111" s="220">
        <f t="shared" si="221"/>
        <v>0</v>
      </c>
      <c r="AC111" s="225">
        <f t="shared" si="222"/>
        <v>0</v>
      </c>
    </row>
    <row r="112" spans="1:29" s="322" customFormat="1" ht="13.5" customHeight="1">
      <c r="A112" s="190" t="s">
        <v>177</v>
      </c>
      <c r="B112" s="240" t="s">
        <v>134</v>
      </c>
      <c r="C112" s="295">
        <f>SUM(C108:C111)</f>
        <v>0</v>
      </c>
      <c r="D112" s="293">
        <f>SUM(D108:D111)</f>
        <v>0</v>
      </c>
      <c r="E112" s="296">
        <f>SUM(E108:E111)</f>
        <v>0</v>
      </c>
      <c r="F112" s="320">
        <f>SUM(F108:F111)</f>
        <v>0</v>
      </c>
      <c r="G112" s="293">
        <f>SUM(G108:G111)</f>
        <v>0</v>
      </c>
      <c r="H112" s="321">
        <f t="shared" ref="H112" si="223">SUM(H108:H111)</f>
        <v>0</v>
      </c>
      <c r="I112" s="295">
        <f>SUM(I108:I111)</f>
        <v>0</v>
      </c>
      <c r="J112" s="293">
        <f>SUM(J108:J111)</f>
        <v>0</v>
      </c>
      <c r="K112" s="296">
        <f t="shared" ref="K112" si="224">SUM(K108:K111)</f>
        <v>0</v>
      </c>
      <c r="L112" s="320">
        <f>SUM(L108:L111)</f>
        <v>0</v>
      </c>
      <c r="M112" s="293">
        <f>SUM(M108:M111)</f>
        <v>0</v>
      </c>
      <c r="N112" s="321">
        <f t="shared" ref="N112" si="225">SUM(N108:N111)</f>
        <v>0</v>
      </c>
      <c r="O112" s="295">
        <f>SUM(O108:O111)</f>
        <v>0</v>
      </c>
      <c r="P112" s="293">
        <f>SUM(P108:P111)</f>
        <v>0</v>
      </c>
      <c r="Q112" s="296">
        <f t="shared" ref="Q112" si="226">SUM(Q108:Q111)</f>
        <v>0</v>
      </c>
      <c r="R112" s="320">
        <f>SUM(R108:R111)</f>
        <v>0</v>
      </c>
      <c r="S112" s="293">
        <f>SUM(S108:S111)</f>
        <v>0</v>
      </c>
      <c r="T112" s="321">
        <f t="shared" ref="T112" si="227">SUM(T108:T111)</f>
        <v>0</v>
      </c>
      <c r="U112" s="320">
        <f>SUM(U108:U111)</f>
        <v>0</v>
      </c>
      <c r="V112" s="293">
        <f>SUM(V108:V111)</f>
        <v>0</v>
      </c>
      <c r="W112" s="321">
        <f t="shared" ref="W112" si="228">SUM(W108:W111)</f>
        <v>0</v>
      </c>
      <c r="X112" s="295">
        <f>SUM(X108:X111)</f>
        <v>0</v>
      </c>
      <c r="Y112" s="293">
        <f>SUM(Y108:Y111)</f>
        <v>0</v>
      </c>
      <c r="Z112" s="296">
        <f t="shared" ref="Z112" si="229">SUM(Z108:Z111)</f>
        <v>0</v>
      </c>
      <c r="AA112" s="288">
        <f>SUM(AA108:AA111)</f>
        <v>0</v>
      </c>
      <c r="AB112" s="293">
        <f t="shared" ref="AB112:AC112" si="230">SUM(AB108:AB111)</f>
        <v>0</v>
      </c>
      <c r="AC112" s="294">
        <f t="shared" si="230"/>
        <v>0</v>
      </c>
    </row>
    <row r="113" spans="1:29" s="322" customFormat="1" ht="13.5" customHeight="1">
      <c r="A113" s="190" t="s">
        <v>178</v>
      </c>
      <c r="B113" s="240" t="s">
        <v>135</v>
      </c>
      <c r="C113" s="295"/>
      <c r="D113" s="195">
        <f>+'[5]3.SZ.TÁBL. SEGÍTŐ SZOLGÁLAT'!$E112</f>
        <v>0</v>
      </c>
      <c r="E113" s="296"/>
      <c r="F113" s="320"/>
      <c r="G113" s="195">
        <f>+'[5]3.SZ.TÁBL. SEGÍTŐ SZOLGÁLAT'!$H112</f>
        <v>0</v>
      </c>
      <c r="H113" s="321"/>
      <c r="I113" s="295"/>
      <c r="J113" s="195">
        <f>+'[5]3.SZ.TÁBL. SEGÍTŐ SZOLGÁLAT'!$K112</f>
        <v>0</v>
      </c>
      <c r="K113" s="296"/>
      <c r="L113" s="320"/>
      <c r="M113" s="195">
        <f>+'[5]3.SZ.TÁBL. SEGÍTŐ SZOLGÁLAT'!$N112</f>
        <v>0</v>
      </c>
      <c r="N113" s="321"/>
      <c r="O113" s="295"/>
      <c r="P113" s="195">
        <f>+'[5]3.SZ.TÁBL. SEGÍTŐ SZOLGÁLAT'!$Q112</f>
        <v>0</v>
      </c>
      <c r="Q113" s="296"/>
      <c r="R113" s="320"/>
      <c r="S113" s="195">
        <f>+'[5]3.SZ.TÁBL. SEGÍTŐ SZOLGÁLAT'!$T112</f>
        <v>0</v>
      </c>
      <c r="T113" s="321"/>
      <c r="U113" s="320"/>
      <c r="V113" s="195">
        <f>+'[5]3.SZ.TÁBL. SEGÍTŐ SZOLGÁLAT'!$W112</f>
        <v>0</v>
      </c>
      <c r="W113" s="321"/>
      <c r="X113" s="295"/>
      <c r="Y113" s="195">
        <f>+'[5]3.SZ.TÁBL. SEGÍTŐ SZOLGÁLAT'!$Z112</f>
        <v>0</v>
      </c>
      <c r="Z113" s="296"/>
      <c r="AA113" s="210">
        <f t="shared" ref="AA113" si="231">+C113+F113+I113+L113+O113+R113+U113+X113</f>
        <v>0</v>
      </c>
      <c r="AB113" s="595">
        <f t="shared" ref="AB113" si="232">+D113+G113+J113+M113+P113+S113+V113+Y113</f>
        <v>0</v>
      </c>
      <c r="AC113" s="596">
        <f t="shared" ref="AC113" si="233">+E113+H113+K113+N113+Q113+T113+W113+Z113</f>
        <v>0</v>
      </c>
    </row>
    <row r="114" spans="1:29" s="322" customFormat="1" ht="13.5" customHeight="1">
      <c r="A114" s="194" t="s">
        <v>179</v>
      </c>
      <c r="B114" s="240" t="s">
        <v>136</v>
      </c>
      <c r="C114" s="295">
        <f t="shared" ref="C114:AC114" si="234">+C61+C62+C95+C99+C107+C112+C113</f>
        <v>2441</v>
      </c>
      <c r="D114" s="293">
        <f t="shared" si="234"/>
        <v>2549</v>
      </c>
      <c r="E114" s="296">
        <f t="shared" si="234"/>
        <v>1961</v>
      </c>
      <c r="F114" s="320">
        <f t="shared" si="234"/>
        <v>19471</v>
      </c>
      <c r="G114" s="293">
        <f t="shared" si="234"/>
        <v>20533</v>
      </c>
      <c r="H114" s="321">
        <f>+H61+H62+H95+H99+H107+H112+H113</f>
        <v>14898</v>
      </c>
      <c r="I114" s="295">
        <f t="shared" si="234"/>
        <v>32523</v>
      </c>
      <c r="J114" s="293">
        <f t="shared" si="234"/>
        <v>35133</v>
      </c>
      <c r="K114" s="296">
        <f t="shared" si="234"/>
        <v>26983</v>
      </c>
      <c r="L114" s="320">
        <f t="shared" si="234"/>
        <v>21610</v>
      </c>
      <c r="M114" s="293">
        <f t="shared" si="234"/>
        <v>23596</v>
      </c>
      <c r="N114" s="321">
        <f t="shared" si="234"/>
        <v>18117</v>
      </c>
      <c r="O114" s="295">
        <f t="shared" si="234"/>
        <v>13322</v>
      </c>
      <c r="P114" s="293">
        <f t="shared" si="234"/>
        <v>14504</v>
      </c>
      <c r="Q114" s="296">
        <f t="shared" si="234"/>
        <v>10403</v>
      </c>
      <c r="R114" s="320">
        <f t="shared" si="234"/>
        <v>5821</v>
      </c>
      <c r="S114" s="293">
        <f t="shared" si="234"/>
        <v>6243</v>
      </c>
      <c r="T114" s="321">
        <f t="shared" si="234"/>
        <v>4006</v>
      </c>
      <c r="U114" s="320">
        <f t="shared" si="234"/>
        <v>4416</v>
      </c>
      <c r="V114" s="293">
        <f t="shared" si="234"/>
        <v>4754</v>
      </c>
      <c r="W114" s="321">
        <f t="shared" si="234"/>
        <v>3713</v>
      </c>
      <c r="X114" s="295">
        <f t="shared" si="234"/>
        <v>2958</v>
      </c>
      <c r="Y114" s="293">
        <f t="shared" si="234"/>
        <v>2958</v>
      </c>
      <c r="Z114" s="296">
        <f t="shared" si="234"/>
        <v>990</v>
      </c>
      <c r="AA114" s="288">
        <f t="shared" si="234"/>
        <v>102562</v>
      </c>
      <c r="AB114" s="293">
        <f t="shared" si="234"/>
        <v>110270</v>
      </c>
      <c r="AC114" s="294">
        <f t="shared" si="234"/>
        <v>81073</v>
      </c>
    </row>
    <row r="115" spans="1:29" s="322" customFormat="1" ht="13.5" customHeight="1" thickBot="1">
      <c r="A115" s="243" t="s">
        <v>180</v>
      </c>
      <c r="B115" s="244" t="s">
        <v>137</v>
      </c>
      <c r="C115" s="313"/>
      <c r="D115" s="311"/>
      <c r="E115" s="314"/>
      <c r="F115" s="323"/>
      <c r="G115" s="311"/>
      <c r="H115" s="324"/>
      <c r="I115" s="313"/>
      <c r="J115" s="311"/>
      <c r="K115" s="314"/>
      <c r="L115" s="323"/>
      <c r="M115" s="311"/>
      <c r="N115" s="324"/>
      <c r="O115" s="313"/>
      <c r="P115" s="311"/>
      <c r="Q115" s="314"/>
      <c r="R115" s="323"/>
      <c r="S115" s="311"/>
      <c r="T115" s="324"/>
      <c r="U115" s="323"/>
      <c r="V115" s="311"/>
      <c r="W115" s="324"/>
      <c r="X115" s="313"/>
      <c r="Y115" s="311"/>
      <c r="Z115" s="314"/>
      <c r="AA115" s="210">
        <f t="shared" ref="AA115" si="235">+C115+F115+I115+L115+O115+R115+U115+X115</f>
        <v>0</v>
      </c>
      <c r="AB115" s="231">
        <f t="shared" ref="AB115" si="236">+D115+G115+J115+M115+P115+S115+V115+Y115</f>
        <v>0</v>
      </c>
      <c r="AC115" s="236">
        <f t="shared" ref="AC115" si="237">+E115+H115+K115+N115+Q115+T115+W115+Z115</f>
        <v>0</v>
      </c>
    </row>
    <row r="116" spans="1:29" s="322" customFormat="1" ht="13.5" customHeight="1" thickBot="1">
      <c r="A116" s="782" t="s">
        <v>283</v>
      </c>
      <c r="B116" s="805"/>
      <c r="C116" s="304">
        <f>+SUM(C114:C115)</f>
        <v>2441</v>
      </c>
      <c r="D116" s="302">
        <f>+SUM(D114:D115)</f>
        <v>2549</v>
      </c>
      <c r="E116" s="305">
        <f>+SUM(E114:E115)</f>
        <v>1961</v>
      </c>
      <c r="F116" s="325">
        <f>+SUM(F114:F115)</f>
        <v>19471</v>
      </c>
      <c r="G116" s="302">
        <f>+SUM(G114:G115)</f>
        <v>20533</v>
      </c>
      <c r="H116" s="326">
        <f t="shared" ref="H116" si="238">+SUM(H114:H115)</f>
        <v>14898</v>
      </c>
      <c r="I116" s="304">
        <f>+SUM(I114:I115)</f>
        <v>32523</v>
      </c>
      <c r="J116" s="302">
        <f>+SUM(J114:J115)</f>
        <v>35133</v>
      </c>
      <c r="K116" s="305">
        <f t="shared" ref="K116" si="239">+SUM(K114:K115)</f>
        <v>26983</v>
      </c>
      <c r="L116" s="325">
        <f>+SUM(L114:L115)</f>
        <v>21610</v>
      </c>
      <c r="M116" s="302">
        <f>+SUM(M114:M115)</f>
        <v>23596</v>
      </c>
      <c r="N116" s="326">
        <f t="shared" ref="N116" si="240">+SUM(N114:N115)</f>
        <v>18117</v>
      </c>
      <c r="O116" s="304">
        <f>+SUM(O114:O115)</f>
        <v>13322</v>
      </c>
      <c r="P116" s="302">
        <f>+SUM(P114:P115)</f>
        <v>14504</v>
      </c>
      <c r="Q116" s="305">
        <f t="shared" ref="Q116" si="241">+SUM(Q114:Q115)</f>
        <v>10403</v>
      </c>
      <c r="R116" s="325">
        <f>+SUM(R114:R115)</f>
        <v>5821</v>
      </c>
      <c r="S116" s="302">
        <f>+SUM(S114:S115)</f>
        <v>6243</v>
      </c>
      <c r="T116" s="326">
        <f t="shared" ref="T116" si="242">+SUM(T114:T115)</f>
        <v>4006</v>
      </c>
      <c r="U116" s="325">
        <f>+SUM(U114:U115)</f>
        <v>4416</v>
      </c>
      <c r="V116" s="302">
        <f>+SUM(V114:V115)</f>
        <v>4754</v>
      </c>
      <c r="W116" s="326">
        <f t="shared" ref="W116" si="243">+SUM(W114:W115)</f>
        <v>3713</v>
      </c>
      <c r="X116" s="304">
        <f>+SUM(X114:X115)</f>
        <v>2958</v>
      </c>
      <c r="Y116" s="302">
        <f>+SUM(Y114:Y115)</f>
        <v>2958</v>
      </c>
      <c r="Z116" s="305">
        <f t="shared" ref="Z116" si="244">+SUM(Z114:Z115)</f>
        <v>990</v>
      </c>
      <c r="AA116" s="301">
        <f>+SUM(AA114:AA115)</f>
        <v>102562</v>
      </c>
      <c r="AB116" s="302">
        <f t="shared" ref="AB116:AC116" si="245">+SUM(AB114:AB115)</f>
        <v>110270</v>
      </c>
      <c r="AC116" s="303">
        <f t="shared" si="245"/>
        <v>81073</v>
      </c>
    </row>
    <row r="117" spans="1:29" ht="13.5" customHeight="1" thickBot="1">
      <c r="N117" s="52"/>
      <c r="T117" s="52"/>
      <c r="W117" s="52"/>
      <c r="Z117" s="52"/>
    </row>
    <row r="118" spans="1:29" s="322" customFormat="1" ht="13.5" customHeight="1" thickBot="1">
      <c r="A118" s="780" t="s">
        <v>301</v>
      </c>
      <c r="B118" s="781"/>
      <c r="C118" s="325">
        <f t="shared" ref="C118:AC118" si="246">+C41-C116</f>
        <v>0</v>
      </c>
      <c r="D118" s="302">
        <f t="shared" si="246"/>
        <v>0</v>
      </c>
      <c r="E118" s="326">
        <f t="shared" si="246"/>
        <v>7</v>
      </c>
      <c r="F118" s="325">
        <f t="shared" si="246"/>
        <v>0</v>
      </c>
      <c r="G118" s="302">
        <f t="shared" si="246"/>
        <v>388</v>
      </c>
      <c r="H118" s="326">
        <f t="shared" si="246"/>
        <v>466</v>
      </c>
      <c r="I118" s="325">
        <f t="shared" si="246"/>
        <v>0</v>
      </c>
      <c r="J118" s="302">
        <f t="shared" si="246"/>
        <v>-188</v>
      </c>
      <c r="K118" s="326">
        <f t="shared" si="246"/>
        <v>115</v>
      </c>
      <c r="L118" s="325">
        <f t="shared" si="246"/>
        <v>0</v>
      </c>
      <c r="M118" s="302">
        <f t="shared" si="246"/>
        <v>110</v>
      </c>
      <c r="N118" s="326">
        <f t="shared" si="246"/>
        <v>0</v>
      </c>
      <c r="O118" s="325">
        <f t="shared" si="246"/>
        <v>0</v>
      </c>
      <c r="P118" s="302">
        <f t="shared" si="246"/>
        <v>-216</v>
      </c>
      <c r="Q118" s="326">
        <f t="shared" si="246"/>
        <v>262</v>
      </c>
      <c r="R118" s="325">
        <f t="shared" si="246"/>
        <v>0</v>
      </c>
      <c r="S118" s="302">
        <f t="shared" si="246"/>
        <v>-92</v>
      </c>
      <c r="T118" s="326">
        <f t="shared" si="246"/>
        <v>277</v>
      </c>
      <c r="U118" s="325">
        <f t="shared" si="246"/>
        <v>0</v>
      </c>
      <c r="V118" s="302">
        <f t="shared" si="246"/>
        <v>-2</v>
      </c>
      <c r="W118" s="326">
        <f t="shared" si="246"/>
        <v>137</v>
      </c>
      <c r="X118" s="325">
        <f t="shared" si="246"/>
        <v>0</v>
      </c>
      <c r="Y118" s="302">
        <f t="shared" si="246"/>
        <v>0</v>
      </c>
      <c r="Z118" s="326">
        <f t="shared" si="246"/>
        <v>267</v>
      </c>
      <c r="AA118" s="325">
        <f t="shared" si="246"/>
        <v>0</v>
      </c>
      <c r="AB118" s="302">
        <f t="shared" si="246"/>
        <v>0</v>
      </c>
      <c r="AC118" s="326">
        <f t="shared" si="246"/>
        <v>1529</v>
      </c>
    </row>
    <row r="119" spans="1:29" ht="13.5" customHeight="1"/>
    <row r="120" spans="1:29" ht="13.5" customHeight="1"/>
    <row r="121" spans="1:29" ht="13.5" customHeight="1">
      <c r="B121" s="51" t="s">
        <v>295</v>
      </c>
      <c r="C121" s="331">
        <f>+(C72+C75+C85)*0.27</f>
        <v>289.17</v>
      </c>
      <c r="F121" s="331">
        <f>+(F72+F75+F85)*0.27</f>
        <v>930.69</v>
      </c>
      <c r="I121" s="331">
        <f>+(I72+I75+I85)*0.27</f>
        <v>675</v>
      </c>
      <c r="J121" s="53"/>
      <c r="K121" s="53"/>
      <c r="L121" s="331">
        <f>+(L72+L75+L85)*0.27</f>
        <v>740.61</v>
      </c>
      <c r="M121" s="53"/>
      <c r="O121" s="331">
        <f>+(O72+O75+O85)*0.27</f>
        <v>821.61</v>
      </c>
      <c r="R121" s="331">
        <f>+(R72+R75+R85)*0.27</f>
        <v>619.38</v>
      </c>
      <c r="S121" s="53"/>
      <c r="U121" s="331">
        <f>+(U72+U75+U85)*0.27</f>
        <v>81.27000000000001</v>
      </c>
      <c r="V121" s="5"/>
      <c r="W121" s="5"/>
      <c r="X121" s="331">
        <f>+(X72+X75+X85)*0.27</f>
        <v>628.83000000000004</v>
      </c>
      <c r="Y121" s="5"/>
      <c r="Z121" s="5"/>
      <c r="AA121" s="5"/>
      <c r="AB121" s="5"/>
      <c r="AC121" s="5"/>
    </row>
    <row r="122" spans="1:29" ht="13.5" customHeight="1">
      <c r="B122" s="51" t="s">
        <v>291</v>
      </c>
      <c r="C122" s="328">
        <v>543</v>
      </c>
      <c r="D122" s="328"/>
      <c r="E122" s="328"/>
      <c r="F122" s="328">
        <v>566</v>
      </c>
      <c r="G122" s="328"/>
      <c r="H122" s="328"/>
      <c r="I122" s="328">
        <v>436</v>
      </c>
      <c r="J122" s="328"/>
      <c r="K122" s="328"/>
      <c r="L122" s="328">
        <v>824</v>
      </c>
      <c r="M122" s="328"/>
      <c r="N122" s="328"/>
      <c r="O122" s="328">
        <v>678</v>
      </c>
      <c r="P122" s="328"/>
      <c r="Q122" s="328"/>
      <c r="R122" s="328">
        <v>476</v>
      </c>
      <c r="S122" s="328"/>
      <c r="T122" s="328"/>
      <c r="U122" s="392">
        <v>66</v>
      </c>
      <c r="V122" s="392"/>
      <c r="W122" s="392"/>
      <c r="X122" s="392">
        <v>66</v>
      </c>
      <c r="Y122" s="392"/>
      <c r="Z122" s="392"/>
      <c r="AA122" s="392"/>
      <c r="AB122" s="392"/>
      <c r="AC122" s="392"/>
    </row>
    <row r="123" spans="1:29" ht="15" customHeight="1">
      <c r="C123" s="328"/>
      <c r="D123" s="328"/>
      <c r="E123" s="328"/>
      <c r="F123" s="328"/>
      <c r="G123" s="328"/>
      <c r="H123" s="328"/>
      <c r="I123" s="328"/>
      <c r="J123" s="328"/>
      <c r="K123" s="328"/>
      <c r="L123" s="328"/>
      <c r="M123" s="328"/>
      <c r="N123" s="328"/>
      <c r="O123" s="328"/>
      <c r="P123" s="328"/>
      <c r="Q123" s="328"/>
      <c r="R123" s="328"/>
      <c r="S123" s="328"/>
      <c r="T123" s="328"/>
      <c r="U123" s="328"/>
      <c r="V123" s="328"/>
      <c r="W123" s="328"/>
      <c r="X123" s="328"/>
      <c r="Y123" s="328"/>
      <c r="Z123" s="328"/>
      <c r="AA123" s="328"/>
      <c r="AB123" s="328"/>
      <c r="AC123" s="328"/>
    </row>
    <row r="126" spans="1:29" ht="15" customHeight="1">
      <c r="B126" s="51" t="s">
        <v>350</v>
      </c>
      <c r="C126" s="52">
        <v>496</v>
      </c>
      <c r="E126" s="329"/>
      <c r="W126" s="329"/>
      <c r="Z126" s="329"/>
    </row>
    <row r="127" spans="1:29" ht="15" customHeight="1">
      <c r="B127" s="51" t="s">
        <v>4</v>
      </c>
      <c r="C127" s="52">
        <v>1</v>
      </c>
      <c r="D127" s="330">
        <f>+C127/$C$134</f>
        <v>0.1</v>
      </c>
      <c r="E127" s="331">
        <f>+$C$126*$D127</f>
        <v>49.6</v>
      </c>
      <c r="F127" s="52">
        <v>50</v>
      </c>
      <c r="V127" s="330"/>
      <c r="W127" s="331"/>
      <c r="Y127" s="330"/>
      <c r="Z127" s="331"/>
    </row>
    <row r="128" spans="1:29" ht="15" customHeight="1">
      <c r="B128" s="51" t="s">
        <v>6</v>
      </c>
      <c r="C128" s="52">
        <v>0</v>
      </c>
      <c r="D128" s="330">
        <f t="shared" ref="D128:D132" si="247">+C128/$C$134</f>
        <v>0</v>
      </c>
      <c r="E128" s="331">
        <f t="shared" ref="E128:E132" si="248">+$C$126*$D128</f>
        <v>0</v>
      </c>
      <c r="V128" s="330"/>
      <c r="W128" s="331"/>
      <c r="Y128" s="330"/>
      <c r="Z128" s="331"/>
    </row>
    <row r="129" spans="2:27" ht="15" customHeight="1">
      <c r="B129" s="51" t="s">
        <v>7</v>
      </c>
      <c r="C129" s="52">
        <v>1</v>
      </c>
      <c r="D129" s="330">
        <f t="shared" si="247"/>
        <v>0.1</v>
      </c>
      <c r="E129" s="331">
        <f t="shared" si="248"/>
        <v>49.6</v>
      </c>
      <c r="F129" s="52">
        <v>50</v>
      </c>
      <c r="V129" s="330"/>
      <c r="W129" s="331"/>
      <c r="Y129" s="330"/>
      <c r="Z129" s="331"/>
    </row>
    <row r="130" spans="2:27" ht="15" customHeight="1">
      <c r="B130" s="51" t="s">
        <v>8</v>
      </c>
      <c r="C130" s="52">
        <v>7</v>
      </c>
      <c r="D130" s="330">
        <f t="shared" si="247"/>
        <v>0.7</v>
      </c>
      <c r="E130" s="331">
        <f t="shared" si="248"/>
        <v>347.2</v>
      </c>
      <c r="F130" s="52">
        <v>346</v>
      </c>
      <c r="V130" s="330"/>
      <c r="W130" s="331"/>
      <c r="X130" s="52">
        <v>695</v>
      </c>
      <c r="Y130" s="330"/>
      <c r="Z130" s="331"/>
    </row>
    <row r="131" spans="2:27" ht="15" customHeight="1">
      <c r="B131" s="51" t="s">
        <v>9</v>
      </c>
      <c r="C131" s="52">
        <v>1</v>
      </c>
      <c r="D131" s="330">
        <f t="shared" si="247"/>
        <v>0.1</v>
      </c>
      <c r="E131" s="331">
        <f t="shared" si="248"/>
        <v>49.6</v>
      </c>
      <c r="F131" s="52">
        <v>50</v>
      </c>
      <c r="V131" s="330"/>
      <c r="W131" s="331"/>
      <c r="Y131" s="330"/>
      <c r="Z131" s="331"/>
    </row>
    <row r="132" spans="2:27" ht="15" customHeight="1">
      <c r="B132" s="51" t="s">
        <v>10</v>
      </c>
      <c r="C132" s="52">
        <v>0</v>
      </c>
      <c r="D132" s="330">
        <f t="shared" si="247"/>
        <v>0</v>
      </c>
      <c r="E132" s="331">
        <f t="shared" si="248"/>
        <v>0</v>
      </c>
      <c r="V132" s="330"/>
      <c r="W132" s="331"/>
      <c r="Y132" s="330"/>
      <c r="Z132" s="331"/>
    </row>
    <row r="133" spans="2:27" ht="15" customHeight="1">
      <c r="B133" s="51" t="s">
        <v>289</v>
      </c>
      <c r="D133" s="330"/>
      <c r="E133" s="331"/>
      <c r="V133" s="330"/>
      <c r="W133" s="331"/>
      <c r="Y133" s="330"/>
      <c r="Z133" s="331"/>
    </row>
    <row r="134" spans="2:27" ht="15" customHeight="1">
      <c r="C134" s="52">
        <f>SUM(C127:C133)</f>
        <v>10</v>
      </c>
      <c r="D134" s="334">
        <f>SUM(D127:D133)</f>
        <v>0.99999999999999989</v>
      </c>
      <c r="E134" s="331">
        <f>SUM(E127:E133)</f>
        <v>496</v>
      </c>
      <c r="F134" s="331">
        <f>SUM(F127:F133)</f>
        <v>496</v>
      </c>
      <c r="U134" s="52">
        <f t="shared" ref="U134:AA134" si="249">SUM(U127:U133)</f>
        <v>0</v>
      </c>
      <c r="V134" s="403"/>
      <c r="W134" s="331"/>
      <c r="X134" s="52">
        <f t="shared" si="249"/>
        <v>695</v>
      </c>
      <c r="Y134" s="403"/>
      <c r="Z134" s="331"/>
      <c r="AA134" s="331">
        <f t="shared" si="249"/>
        <v>0</v>
      </c>
    </row>
    <row r="135" spans="2:27" ht="15" customHeight="1">
      <c r="E135" s="332"/>
    </row>
    <row r="136" spans="2:27" ht="15" customHeight="1">
      <c r="B136" s="51" t="s">
        <v>303</v>
      </c>
      <c r="F136" s="52">
        <v>7571</v>
      </c>
      <c r="I136" s="52">
        <v>10005</v>
      </c>
      <c r="L136" s="52">
        <v>6610</v>
      </c>
      <c r="O136" s="52">
        <v>2762</v>
      </c>
    </row>
    <row r="137" spans="2:27" ht="15" customHeight="1">
      <c r="B137" s="54" t="s">
        <v>4</v>
      </c>
      <c r="C137" s="333">
        <v>2759</v>
      </c>
      <c r="D137" s="330">
        <f>+C137/$C$144</f>
        <v>0.14780885031608271</v>
      </c>
      <c r="F137" s="331">
        <f>+$F$136*D137</f>
        <v>1119.0608057430622</v>
      </c>
      <c r="G137" s="52">
        <v>1119</v>
      </c>
      <c r="I137" s="331">
        <f>+$I$136*D137</f>
        <v>1478.8275474124075</v>
      </c>
      <c r="J137" s="52">
        <v>1479</v>
      </c>
      <c r="L137" s="331">
        <f>+$L$136*D137</f>
        <v>977.0165005893067</v>
      </c>
      <c r="M137" s="52">
        <v>977</v>
      </c>
      <c r="O137" s="331">
        <f>+$O$136*D147</f>
        <v>471.76115891784804</v>
      </c>
      <c r="P137" s="52">
        <v>472</v>
      </c>
      <c r="R137" s="52">
        <v>2821</v>
      </c>
    </row>
    <row r="138" spans="2:27" ht="15" customHeight="1">
      <c r="B138" s="54" t="s">
        <v>6</v>
      </c>
      <c r="C138" s="333">
        <v>1255</v>
      </c>
      <c r="D138" s="330">
        <f t="shared" ref="D138:D143" si="250">+C138/$C$144</f>
        <v>6.7234544090860382E-2</v>
      </c>
      <c r="F138" s="331">
        <f t="shared" ref="F138:F143" si="251">+$F$136*D138</f>
        <v>509.03273331190394</v>
      </c>
      <c r="G138" s="52">
        <v>509</v>
      </c>
      <c r="I138" s="331">
        <f t="shared" ref="I138:I143" si="252">+$I$136*D138</f>
        <v>672.68161362905812</v>
      </c>
      <c r="J138" s="52">
        <v>673</v>
      </c>
      <c r="L138" s="331">
        <f t="shared" ref="L138:L143" si="253">+$L$136*D138</f>
        <v>444.42033644058711</v>
      </c>
      <c r="M138" s="52">
        <v>444</v>
      </c>
      <c r="O138" s="331">
        <f t="shared" ref="O138:O142" si="254">+$O$136*D148</f>
        <v>214.59233578901751</v>
      </c>
      <c r="P138" s="52">
        <v>215</v>
      </c>
    </row>
    <row r="139" spans="2:27" ht="15" customHeight="1">
      <c r="B139" s="54" t="s">
        <v>7</v>
      </c>
      <c r="C139" s="333">
        <v>1080</v>
      </c>
      <c r="D139" s="330">
        <f t="shared" si="250"/>
        <v>5.7859209257473482E-2</v>
      </c>
      <c r="F139" s="331">
        <f t="shared" si="251"/>
        <v>438.05207328833171</v>
      </c>
      <c r="G139" s="52">
        <v>438</v>
      </c>
      <c r="I139" s="331">
        <f t="shared" si="252"/>
        <v>578.88138862102221</v>
      </c>
      <c r="J139" s="52">
        <v>579</v>
      </c>
      <c r="L139" s="331">
        <f t="shared" si="253"/>
        <v>382.44937319189972</v>
      </c>
      <c r="M139" s="52">
        <v>382</v>
      </c>
      <c r="O139" s="331">
        <f t="shared" si="254"/>
        <v>184.66910171485173</v>
      </c>
      <c r="P139" s="52">
        <v>185</v>
      </c>
    </row>
    <row r="140" spans="2:27" ht="15" customHeight="1">
      <c r="B140" s="54" t="s">
        <v>8</v>
      </c>
      <c r="C140" s="333">
        <v>5635</v>
      </c>
      <c r="D140" s="330">
        <f t="shared" si="250"/>
        <v>0.30188578163505841</v>
      </c>
      <c r="F140" s="331">
        <f t="shared" si="251"/>
        <v>2285.577252759027</v>
      </c>
      <c r="G140" s="52">
        <v>2286</v>
      </c>
      <c r="I140" s="331">
        <f t="shared" si="252"/>
        <v>3020.3672452587593</v>
      </c>
      <c r="J140" s="52">
        <v>3020</v>
      </c>
      <c r="L140" s="331">
        <f t="shared" si="253"/>
        <v>1995.4650166077361</v>
      </c>
      <c r="M140" s="52">
        <v>1996</v>
      </c>
      <c r="O140" s="331">
        <f t="shared" si="254"/>
        <v>963.52813718813832</v>
      </c>
      <c r="P140" s="52">
        <v>963</v>
      </c>
    </row>
    <row r="141" spans="2:27" ht="15" customHeight="1">
      <c r="B141" s="54" t="s">
        <v>9</v>
      </c>
      <c r="C141" s="333">
        <v>3371</v>
      </c>
      <c r="D141" s="330">
        <f t="shared" si="250"/>
        <v>0.18059573556198436</v>
      </c>
      <c r="F141" s="331">
        <f t="shared" si="251"/>
        <v>1367.2903139397836</v>
      </c>
      <c r="G141" s="52">
        <v>1367</v>
      </c>
      <c r="I141" s="331">
        <f t="shared" si="252"/>
        <v>1806.8603342976535</v>
      </c>
      <c r="J141" s="52">
        <v>1807</v>
      </c>
      <c r="L141" s="331">
        <f t="shared" si="253"/>
        <v>1193.7378120647165</v>
      </c>
      <c r="M141" s="52">
        <v>1194</v>
      </c>
      <c r="O141" s="331">
        <f t="shared" si="254"/>
        <v>576.40698322293076</v>
      </c>
      <c r="P141" s="52">
        <v>576</v>
      </c>
    </row>
    <row r="142" spans="2:27" ht="15" customHeight="1">
      <c r="B142" s="54" t="s">
        <v>10</v>
      </c>
      <c r="C142" s="333">
        <v>2053</v>
      </c>
      <c r="D142" s="330">
        <f t="shared" si="250"/>
        <v>0.10998607093110468</v>
      </c>
      <c r="E142" s="5"/>
      <c r="F142" s="331">
        <f t="shared" si="251"/>
        <v>832.70454301939355</v>
      </c>
      <c r="G142" s="52">
        <v>833</v>
      </c>
      <c r="I142" s="331">
        <f t="shared" si="252"/>
        <v>1100.4106396657023</v>
      </c>
      <c r="J142" s="52">
        <v>1100</v>
      </c>
      <c r="L142" s="331">
        <f t="shared" si="253"/>
        <v>727.00792885460191</v>
      </c>
      <c r="M142" s="52">
        <v>727</v>
      </c>
      <c r="O142" s="331">
        <f t="shared" si="254"/>
        <v>351.04228316721355</v>
      </c>
      <c r="P142" s="52">
        <v>351</v>
      </c>
    </row>
    <row r="143" spans="2:27" ht="15" customHeight="1">
      <c r="B143" s="54" t="s">
        <v>289</v>
      </c>
      <c r="C143" s="333">
        <v>2513</v>
      </c>
      <c r="D143" s="330">
        <f t="shared" si="250"/>
        <v>0.13462980820743597</v>
      </c>
      <c r="E143" s="5"/>
      <c r="F143" s="331">
        <f t="shared" si="251"/>
        <v>1019.2822779384977</v>
      </c>
      <c r="G143" s="52">
        <v>1019</v>
      </c>
      <c r="I143" s="331">
        <f t="shared" si="252"/>
        <v>1346.9712311153969</v>
      </c>
      <c r="J143" s="52">
        <v>1347</v>
      </c>
      <c r="L143" s="331">
        <f t="shared" si="253"/>
        <v>889.90303225115179</v>
      </c>
      <c r="M143" s="52">
        <v>890</v>
      </c>
      <c r="O143" s="331"/>
    </row>
    <row r="144" spans="2:27" ht="15" customHeight="1">
      <c r="B144" s="54"/>
      <c r="C144" s="38">
        <f>SUM(C137:C143)</f>
        <v>18666</v>
      </c>
      <c r="D144" s="334">
        <f>SUM(D137:D143)</f>
        <v>1</v>
      </c>
      <c r="E144" s="5"/>
      <c r="F144" s="331">
        <f>SUM(F137:F143)</f>
        <v>7571.0000000000009</v>
      </c>
      <c r="G144" s="331">
        <f>SUM(G137:G143)</f>
        <v>7571</v>
      </c>
      <c r="I144" s="331">
        <f>SUM(I137:I143)</f>
        <v>10005</v>
      </c>
      <c r="J144" s="331">
        <f>SUM(J137:J143)</f>
        <v>10005</v>
      </c>
      <c r="L144" s="331">
        <f>SUM(L137:L143)</f>
        <v>6610</v>
      </c>
      <c r="M144" s="331">
        <f>SUM(M137:M143)</f>
        <v>6610</v>
      </c>
      <c r="O144" s="331">
        <f>SUM(O137:O143)</f>
        <v>2762</v>
      </c>
      <c r="P144" s="331">
        <f>SUM(P137:P143)</f>
        <v>2762</v>
      </c>
    </row>
    <row r="146" spans="2:7" ht="15" customHeight="1">
      <c r="B146" s="51" t="s">
        <v>303</v>
      </c>
    </row>
    <row r="147" spans="2:7" ht="15" customHeight="1">
      <c r="B147" s="54" t="s">
        <v>4</v>
      </c>
      <c r="C147" s="333">
        <v>2759</v>
      </c>
      <c r="D147" s="330">
        <f>+C147/$C$153</f>
        <v>0.17080418498111805</v>
      </c>
    </row>
    <row r="148" spans="2:7" ht="15" customHeight="1">
      <c r="B148" s="54" t="s">
        <v>6</v>
      </c>
      <c r="C148" s="333">
        <v>1255</v>
      </c>
      <c r="D148" s="330">
        <f t="shared" ref="D148:D152" si="255">+C148/$C$153</f>
        <v>7.7694545904785486E-2</v>
      </c>
      <c r="F148" s="393"/>
      <c r="G148" s="393"/>
    </row>
    <row r="149" spans="2:7" ht="15" customHeight="1">
      <c r="B149" s="54" t="s">
        <v>7</v>
      </c>
      <c r="C149" s="333">
        <v>1080</v>
      </c>
      <c r="D149" s="330">
        <f t="shared" si="255"/>
        <v>6.6860645081409029E-2</v>
      </c>
      <c r="F149" s="394"/>
      <c r="G149" s="394"/>
    </row>
    <row r="150" spans="2:7" ht="15" customHeight="1">
      <c r="B150" s="54" t="s">
        <v>8</v>
      </c>
      <c r="C150" s="333">
        <v>5635</v>
      </c>
      <c r="D150" s="330">
        <f t="shared" si="255"/>
        <v>0.34885160651272207</v>
      </c>
      <c r="F150" s="393"/>
      <c r="G150" s="393"/>
    </row>
    <row r="151" spans="2:7" ht="15" customHeight="1">
      <c r="B151" s="54" t="s">
        <v>9</v>
      </c>
      <c r="C151" s="333">
        <v>3371</v>
      </c>
      <c r="D151" s="330">
        <f t="shared" si="255"/>
        <v>0.20869188386058318</v>
      </c>
      <c r="F151" s="394"/>
      <c r="G151" s="394"/>
    </row>
    <row r="152" spans="2:7" ht="15" customHeight="1">
      <c r="B152" s="54" t="s">
        <v>10</v>
      </c>
      <c r="C152" s="333">
        <v>2053</v>
      </c>
      <c r="D152" s="330">
        <f t="shared" si="255"/>
        <v>0.12709713365938216</v>
      </c>
      <c r="F152" s="393"/>
      <c r="G152" s="393"/>
    </row>
    <row r="153" spans="2:7" ht="15" customHeight="1">
      <c r="B153" s="54"/>
      <c r="C153" s="38">
        <f>SUM(C147:C152)</f>
        <v>16153</v>
      </c>
      <c r="D153" s="334">
        <f>SUM(D147:D152)</f>
        <v>0.99999999999999989</v>
      </c>
      <c r="F153" s="394"/>
      <c r="G153" s="394"/>
    </row>
    <row r="154" spans="2:7" ht="15" customHeight="1">
      <c r="F154" s="393"/>
      <c r="G154" s="393"/>
    </row>
    <row r="155" spans="2:7" ht="15" customHeight="1">
      <c r="F155" s="394"/>
      <c r="G155" s="394"/>
    </row>
    <row r="156" spans="2:7" ht="15" customHeight="1">
      <c r="F156" s="393"/>
      <c r="G156" s="393"/>
    </row>
    <row r="157" spans="2:7" ht="15" customHeight="1">
      <c r="F157" s="394"/>
      <c r="G157" s="394"/>
    </row>
    <row r="158" spans="2:7" ht="15" customHeight="1">
      <c r="F158" s="393"/>
      <c r="G158" s="393"/>
    </row>
    <row r="159" spans="2:7" ht="15" customHeight="1">
      <c r="F159" s="394"/>
      <c r="G159" s="394"/>
    </row>
    <row r="160" spans="2:7" ht="15" customHeight="1">
      <c r="F160" s="393"/>
      <c r="G160" s="393"/>
    </row>
    <row r="161" spans="6:7" ht="15" customHeight="1">
      <c r="F161" s="394"/>
      <c r="G161" s="394"/>
    </row>
    <row r="162" spans="6:7" ht="15" customHeight="1">
      <c r="F162" s="393"/>
      <c r="G162" s="393"/>
    </row>
  </sheetData>
  <mergeCells count="14">
    <mergeCell ref="A118:B118"/>
    <mergeCell ref="A116:B116"/>
    <mergeCell ref="O1:Q1"/>
    <mergeCell ref="I1:K1"/>
    <mergeCell ref="AA1:AC1"/>
    <mergeCell ref="R1:T1"/>
    <mergeCell ref="X1:Z1"/>
    <mergeCell ref="L1:N1"/>
    <mergeCell ref="A1:A2"/>
    <mergeCell ref="B1:B2"/>
    <mergeCell ref="A41:B41"/>
    <mergeCell ref="F1:H1"/>
    <mergeCell ref="C1:E1"/>
    <mergeCell ref="U1:W1"/>
  </mergeCells>
  <phoneticPr fontId="25" type="noConversion"/>
  <printOptions horizontalCentered="1"/>
  <pageMargins left="0.15748031496062992" right="0.15748031496062992" top="1.3385826771653544" bottom="0.51181102362204722" header="0.35433070866141736" footer="0.15748031496062992"/>
  <pageSetup paperSize="8" scale="60" orientation="landscape" r:id="rId1"/>
  <headerFooter alignWithMargins="0">
    <oddHeader>&amp;L&amp;"Times New Roman,Félkövér"&amp;13Szent László Völgye TKT&amp;C&amp;"Times New Roman,Félkövér"&amp;14
&amp;16 2016. ÉVI I-III. KÖLTSÉGVETÉSI BESZÁMOLÓ&amp;14
&amp;R3. sz. táblázat
SEGÍTŐ SZOLGÁLAT
Adatok: eFt</oddHeader>
    <oddFooter>&amp;L&amp;F&amp;R&amp;P</oddFooter>
  </headerFooter>
  <rowBreaks count="1" manualBreakCount="1">
    <brk id="4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1"/>
  </sheetPr>
  <dimension ref="A1:W129"/>
  <sheetViews>
    <sheetView topLeftCell="C103" zoomScaleSheetLayoutView="70" workbookViewId="0">
      <selection activeCell="K36" sqref="K36"/>
    </sheetView>
  </sheetViews>
  <sheetFormatPr defaultColWidth="8.85546875" defaultRowHeight="12.75"/>
  <cols>
    <col min="1" max="1" width="6.28515625" style="5" customWidth="1"/>
    <col min="2" max="2" width="60.7109375" style="51" customWidth="1"/>
    <col min="3" max="8" width="10.7109375" style="52" customWidth="1"/>
    <col min="9" max="14" width="10.7109375" style="53" customWidth="1"/>
    <col min="15" max="17" width="10.7109375" style="52" customWidth="1"/>
    <col min="18" max="20" width="10.7109375" style="53" customWidth="1"/>
    <col min="21" max="16384" width="8.85546875" style="5"/>
  </cols>
  <sheetData>
    <row r="1" spans="1:20" s="6" customFormat="1" ht="33" customHeight="1">
      <c r="A1" s="786" t="s">
        <v>139</v>
      </c>
      <c r="B1" s="788" t="s">
        <v>164</v>
      </c>
      <c r="C1" s="823" t="s">
        <v>284</v>
      </c>
      <c r="D1" s="824"/>
      <c r="E1" s="825"/>
      <c r="F1" s="823" t="s">
        <v>285</v>
      </c>
      <c r="G1" s="824"/>
      <c r="H1" s="825"/>
      <c r="I1" s="824" t="s">
        <v>15</v>
      </c>
      <c r="J1" s="824"/>
      <c r="K1" s="824"/>
      <c r="L1" s="823" t="s">
        <v>286</v>
      </c>
      <c r="M1" s="824"/>
      <c r="N1" s="825"/>
      <c r="O1" s="824" t="s">
        <v>16</v>
      </c>
      <c r="P1" s="824"/>
      <c r="Q1" s="824"/>
      <c r="R1" s="823" t="s">
        <v>290</v>
      </c>
      <c r="S1" s="824"/>
      <c r="T1" s="825"/>
    </row>
    <row r="2" spans="1:20" s="6" customFormat="1" ht="27" customHeight="1">
      <c r="A2" s="787"/>
      <c r="B2" s="789"/>
      <c r="C2" s="157" t="s">
        <v>77</v>
      </c>
      <c r="D2" s="158" t="s">
        <v>78</v>
      </c>
      <c r="E2" s="153" t="s">
        <v>99</v>
      </c>
      <c r="F2" s="157" t="s">
        <v>77</v>
      </c>
      <c r="G2" s="158" t="s">
        <v>78</v>
      </c>
      <c r="H2" s="153" t="s">
        <v>99</v>
      </c>
      <c r="I2" s="252" t="s">
        <v>77</v>
      </c>
      <c r="J2" s="158" t="s">
        <v>78</v>
      </c>
      <c r="K2" s="253" t="s">
        <v>99</v>
      </c>
      <c r="L2" s="157" t="s">
        <v>77</v>
      </c>
      <c r="M2" s="158" t="s">
        <v>78</v>
      </c>
      <c r="N2" s="153" t="s">
        <v>99</v>
      </c>
      <c r="O2" s="252" t="s">
        <v>77</v>
      </c>
      <c r="P2" s="158" t="s">
        <v>78</v>
      </c>
      <c r="Q2" s="253" t="s">
        <v>99</v>
      </c>
      <c r="R2" s="157" t="s">
        <v>77</v>
      </c>
      <c r="S2" s="158" t="s">
        <v>78</v>
      </c>
      <c r="T2" s="153" t="s">
        <v>99</v>
      </c>
    </row>
    <row r="3" spans="1:20" ht="13.5" customHeight="1">
      <c r="A3" s="168" t="s">
        <v>140</v>
      </c>
      <c r="B3" s="177" t="s">
        <v>100</v>
      </c>
      <c r="C3" s="210"/>
      <c r="D3" s="206"/>
      <c r="E3" s="211"/>
      <c r="F3" s="210"/>
      <c r="G3" s="206"/>
      <c r="H3" s="211"/>
      <c r="I3" s="205"/>
      <c r="J3" s="206"/>
      <c r="K3" s="207"/>
      <c r="L3" s="210"/>
      <c r="M3" s="206"/>
      <c r="N3" s="211"/>
      <c r="O3" s="205"/>
      <c r="P3" s="206"/>
      <c r="Q3" s="207"/>
      <c r="R3" s="210"/>
      <c r="S3" s="206"/>
      <c r="T3" s="211"/>
    </row>
    <row r="4" spans="1:20" ht="13.5" customHeight="1">
      <c r="A4" s="160" t="s">
        <v>141</v>
      </c>
      <c r="B4" s="175" t="s">
        <v>101</v>
      </c>
      <c r="C4" s="203"/>
      <c r="D4" s="195"/>
      <c r="E4" s="196"/>
      <c r="F4" s="203"/>
      <c r="G4" s="195"/>
      <c r="H4" s="196"/>
      <c r="I4" s="197"/>
      <c r="J4" s="195"/>
      <c r="K4" s="200"/>
      <c r="L4" s="203"/>
      <c r="M4" s="195"/>
      <c r="N4" s="196"/>
      <c r="O4" s="197"/>
      <c r="P4" s="195"/>
      <c r="Q4" s="200"/>
      <c r="R4" s="203"/>
      <c r="S4" s="195"/>
      <c r="T4" s="196"/>
    </row>
    <row r="5" spans="1:20" ht="13.5" customHeight="1">
      <c r="A5" s="162"/>
      <c r="B5" s="395" t="s">
        <v>102</v>
      </c>
      <c r="C5" s="203"/>
      <c r="D5" s="195"/>
      <c r="E5" s="196"/>
      <c r="F5" s="203"/>
      <c r="G5" s="195"/>
      <c r="H5" s="196"/>
      <c r="I5" s="197"/>
      <c r="J5" s="195"/>
      <c r="K5" s="200"/>
      <c r="L5" s="203"/>
      <c r="M5" s="195"/>
      <c r="N5" s="196"/>
      <c r="O5" s="197"/>
      <c r="P5" s="195"/>
      <c r="Q5" s="200"/>
      <c r="R5" s="203"/>
      <c r="S5" s="195"/>
      <c r="T5" s="196"/>
    </row>
    <row r="6" spans="1:20" ht="13.5" customHeight="1">
      <c r="A6" s="167"/>
      <c r="B6" s="396" t="s">
        <v>103</v>
      </c>
      <c r="C6" s="224"/>
      <c r="D6" s="220"/>
      <c r="E6" s="225"/>
      <c r="F6" s="224"/>
      <c r="G6" s="220"/>
      <c r="H6" s="225"/>
      <c r="I6" s="219"/>
      <c r="J6" s="220"/>
      <c r="K6" s="221"/>
      <c r="L6" s="224"/>
      <c r="M6" s="220"/>
      <c r="N6" s="225"/>
      <c r="O6" s="219"/>
      <c r="P6" s="220"/>
      <c r="Q6" s="221"/>
      <c r="R6" s="224"/>
      <c r="S6" s="220"/>
      <c r="T6" s="225"/>
    </row>
    <row r="7" spans="1:20" s="322" customFormat="1" ht="13.5" customHeight="1">
      <c r="A7" s="151" t="s">
        <v>142</v>
      </c>
      <c r="B7" s="146" t="s">
        <v>104</v>
      </c>
      <c r="C7" s="288">
        <f>SUM(C3:C4)</f>
        <v>0</v>
      </c>
      <c r="D7" s="293">
        <f>SUM(D3:D4)</f>
        <v>0</v>
      </c>
      <c r="E7" s="294">
        <f>SUM(E3:E4)</f>
        <v>0</v>
      </c>
      <c r="F7" s="288">
        <f>SUM(F3:F4)</f>
        <v>0</v>
      </c>
      <c r="G7" s="293">
        <f>SUM(G3:G4)</f>
        <v>0</v>
      </c>
      <c r="H7" s="294">
        <f t="shared" ref="H7" si="0">SUM(H3:H4)</f>
        <v>0</v>
      </c>
      <c r="I7" s="288">
        <f>SUM(I3:I4)</f>
        <v>0</v>
      </c>
      <c r="J7" s="293">
        <f>SUM(J3:J4)</f>
        <v>0</v>
      </c>
      <c r="K7" s="296">
        <f t="shared" ref="K7" si="1">SUM(K3:K4)</f>
        <v>0</v>
      </c>
      <c r="L7" s="288">
        <f>SUM(L3:L4)</f>
        <v>0</v>
      </c>
      <c r="M7" s="293">
        <f>SUM(M3:M4)</f>
        <v>0</v>
      </c>
      <c r="N7" s="294">
        <f t="shared" ref="N7" si="2">SUM(N3:N4)</f>
        <v>0</v>
      </c>
      <c r="O7" s="288">
        <f>SUM(O3:O4)</f>
        <v>0</v>
      </c>
      <c r="P7" s="293">
        <f>SUM(P3:P4)</f>
        <v>0</v>
      </c>
      <c r="Q7" s="296">
        <f t="shared" ref="Q7" si="3">SUM(Q3:Q4)</f>
        <v>0</v>
      </c>
      <c r="R7" s="288">
        <f>SUM(R3:R4)</f>
        <v>0</v>
      </c>
      <c r="S7" s="293">
        <f t="shared" ref="S7:T7" si="4">SUM(S3:S4)</f>
        <v>0</v>
      </c>
      <c r="T7" s="294">
        <f t="shared" si="4"/>
        <v>0</v>
      </c>
    </row>
    <row r="8" spans="1:20" ht="13.5" customHeight="1">
      <c r="A8" s="168" t="s">
        <v>143</v>
      </c>
      <c r="B8" s="177" t="s">
        <v>138</v>
      </c>
      <c r="C8" s="210"/>
      <c r="D8" s="206"/>
      <c r="E8" s="211"/>
      <c r="F8" s="210"/>
      <c r="G8" s="206"/>
      <c r="H8" s="211"/>
      <c r="I8" s="210"/>
      <c r="J8" s="206"/>
      <c r="K8" s="207"/>
      <c r="L8" s="210"/>
      <c r="M8" s="206"/>
      <c r="N8" s="211"/>
      <c r="O8" s="210"/>
      <c r="P8" s="206"/>
      <c r="Q8" s="207"/>
      <c r="R8" s="210"/>
      <c r="S8" s="206"/>
      <c r="T8" s="211"/>
    </row>
    <row r="9" spans="1:20" ht="13.5" customHeight="1">
      <c r="A9" s="160" t="s">
        <v>144</v>
      </c>
      <c r="B9" s="175" t="s">
        <v>105</v>
      </c>
      <c r="C9" s="203"/>
      <c r="D9" s="195"/>
      <c r="E9" s="196"/>
      <c r="F9" s="203"/>
      <c r="G9" s="195"/>
      <c r="H9" s="196"/>
      <c r="I9" s="203"/>
      <c r="J9" s="195"/>
      <c r="K9" s="200"/>
      <c r="L9" s="203"/>
      <c r="M9" s="195"/>
      <c r="N9" s="196"/>
      <c r="O9" s="203"/>
      <c r="P9" s="195"/>
      <c r="Q9" s="200"/>
      <c r="R9" s="203"/>
      <c r="S9" s="195"/>
      <c r="T9" s="196"/>
    </row>
    <row r="10" spans="1:20" s="278" customFormat="1" ht="13.5" customHeight="1">
      <c r="A10" s="167"/>
      <c r="B10" s="396" t="s">
        <v>103</v>
      </c>
      <c r="C10" s="289"/>
      <c r="D10" s="290"/>
      <c r="E10" s="291"/>
      <c r="F10" s="289"/>
      <c r="G10" s="290"/>
      <c r="H10" s="291"/>
      <c r="I10" s="289"/>
      <c r="J10" s="290"/>
      <c r="K10" s="292"/>
      <c r="L10" s="289"/>
      <c r="M10" s="290"/>
      <c r="N10" s="291"/>
      <c r="O10" s="289"/>
      <c r="P10" s="290"/>
      <c r="Q10" s="292"/>
      <c r="R10" s="289"/>
      <c r="S10" s="290"/>
      <c r="T10" s="291"/>
    </row>
    <row r="11" spans="1:20" s="322" customFormat="1" ht="13.5" customHeight="1">
      <c r="A11" s="151" t="s">
        <v>145</v>
      </c>
      <c r="B11" s="146" t="s">
        <v>106</v>
      </c>
      <c r="C11" s="288">
        <f>SUM(C8:C9)</f>
        <v>0</v>
      </c>
      <c r="D11" s="293">
        <f>SUM(D8:D9)</f>
        <v>0</v>
      </c>
      <c r="E11" s="294">
        <f>SUM(E8:E9)</f>
        <v>0</v>
      </c>
      <c r="F11" s="288">
        <f>SUM(F8:F9)</f>
        <v>0</v>
      </c>
      <c r="G11" s="293">
        <f>SUM(G8:G9)</f>
        <v>0</v>
      </c>
      <c r="H11" s="294">
        <f t="shared" ref="H11" si="5">SUM(H8:H9)</f>
        <v>0</v>
      </c>
      <c r="I11" s="288">
        <f>SUM(I8:I9)</f>
        <v>0</v>
      </c>
      <c r="J11" s="293">
        <f>SUM(J8:J9)</f>
        <v>0</v>
      </c>
      <c r="K11" s="296">
        <f t="shared" ref="K11" si="6">SUM(K8:K9)</f>
        <v>0</v>
      </c>
      <c r="L11" s="288">
        <f>SUM(L8:L9)</f>
        <v>0</v>
      </c>
      <c r="M11" s="293">
        <f>SUM(M8:M9)</f>
        <v>0</v>
      </c>
      <c r="N11" s="294">
        <f t="shared" ref="N11" si="7">SUM(N8:N9)</f>
        <v>0</v>
      </c>
      <c r="O11" s="288">
        <f>SUM(O8:O9)</f>
        <v>0</v>
      </c>
      <c r="P11" s="293">
        <f>SUM(P8:P9)</f>
        <v>0</v>
      </c>
      <c r="Q11" s="296">
        <f t="shared" ref="Q11" si="8">SUM(Q8:Q9)</f>
        <v>0</v>
      </c>
      <c r="R11" s="288">
        <f>SUM(R8:R9)</f>
        <v>0</v>
      </c>
      <c r="S11" s="293">
        <f t="shared" ref="S11:T11" si="9">SUM(S8:S9)</f>
        <v>0</v>
      </c>
      <c r="T11" s="294">
        <f t="shared" si="9"/>
        <v>0</v>
      </c>
    </row>
    <row r="12" spans="1:20" ht="13.5" customHeight="1">
      <c r="A12" s="168" t="s">
        <v>146</v>
      </c>
      <c r="B12" s="177" t="s">
        <v>107</v>
      </c>
      <c r="C12" s="210"/>
      <c r="D12" s="206"/>
      <c r="E12" s="211"/>
      <c r="F12" s="210"/>
      <c r="G12" s="206"/>
      <c r="H12" s="211"/>
      <c r="I12" s="210"/>
      <c r="J12" s="206"/>
      <c r="K12" s="207"/>
      <c r="L12" s="210"/>
      <c r="M12" s="206"/>
      <c r="N12" s="211"/>
      <c r="O12" s="210"/>
      <c r="P12" s="206"/>
      <c r="Q12" s="207"/>
      <c r="R12" s="210"/>
      <c r="S12" s="206"/>
      <c r="T12" s="211"/>
    </row>
    <row r="13" spans="1:20" ht="13.5" customHeight="1">
      <c r="A13" s="160" t="s">
        <v>147</v>
      </c>
      <c r="B13" s="175" t="s">
        <v>108</v>
      </c>
      <c r="C13" s="203"/>
      <c r="D13" s="195"/>
      <c r="E13" s="196"/>
      <c r="F13" s="203"/>
      <c r="G13" s="195"/>
      <c r="H13" s="196"/>
      <c r="I13" s="203"/>
      <c r="J13" s="195"/>
      <c r="K13" s="200"/>
      <c r="L13" s="203"/>
      <c r="M13" s="195"/>
      <c r="N13" s="196"/>
      <c r="O13" s="203"/>
      <c r="P13" s="195"/>
      <c r="Q13" s="200"/>
      <c r="R13" s="203"/>
      <c r="S13" s="195"/>
      <c r="T13" s="196"/>
    </row>
    <row r="14" spans="1:20" ht="13.5" customHeight="1">
      <c r="A14" s="160" t="s">
        <v>148</v>
      </c>
      <c r="B14" s="175" t="s">
        <v>109</v>
      </c>
      <c r="C14" s="203"/>
      <c r="D14" s="195"/>
      <c r="E14" s="196"/>
      <c r="F14" s="203"/>
      <c r="G14" s="195"/>
      <c r="H14" s="196"/>
      <c r="I14" s="203"/>
      <c r="J14" s="195"/>
      <c r="K14" s="200"/>
      <c r="L14" s="203"/>
      <c r="M14" s="195"/>
      <c r="N14" s="196"/>
      <c r="O14" s="203"/>
      <c r="P14" s="195"/>
      <c r="Q14" s="200"/>
      <c r="R14" s="203"/>
      <c r="S14" s="195"/>
      <c r="T14" s="196"/>
    </row>
    <row r="15" spans="1:20" ht="13.5" customHeight="1">
      <c r="A15" s="160" t="s">
        <v>149</v>
      </c>
      <c r="B15" s="175" t="s">
        <v>110</v>
      </c>
      <c r="C15" s="203"/>
      <c r="D15" s="195"/>
      <c r="E15" s="196"/>
      <c r="F15" s="203"/>
      <c r="G15" s="195"/>
      <c r="H15" s="196"/>
      <c r="I15" s="203"/>
      <c r="J15" s="195"/>
      <c r="K15" s="200"/>
      <c r="L15" s="203"/>
      <c r="M15" s="195"/>
      <c r="N15" s="196"/>
      <c r="O15" s="203"/>
      <c r="P15" s="195"/>
      <c r="Q15" s="200"/>
      <c r="R15" s="203"/>
      <c r="S15" s="195"/>
      <c r="T15" s="196"/>
    </row>
    <row r="16" spans="1:20" ht="13.5" customHeight="1">
      <c r="A16" s="160" t="s">
        <v>150</v>
      </c>
      <c r="B16" s="175" t="s">
        <v>111</v>
      </c>
      <c r="C16" s="203"/>
      <c r="D16" s="195">
        <f>+'[5]4.SZ.TÁBL. ÓVODA'!$E16</f>
        <v>0</v>
      </c>
      <c r="E16" s="196"/>
      <c r="F16" s="203"/>
      <c r="G16" s="195">
        <f>+'[5]4.SZ.TÁBL. ÓVODA'!$H16</f>
        <v>0</v>
      </c>
      <c r="H16" s="196"/>
      <c r="I16" s="203"/>
      <c r="J16" s="195">
        <f>+'[5]4.SZ.TÁBL. ÓVODA'!$K16</f>
        <v>0</v>
      </c>
      <c r="K16" s="200"/>
      <c r="L16" s="203"/>
      <c r="M16" s="195">
        <f>+'[5]4.SZ.TÁBL. ÓVODA'!$N16</f>
        <v>0</v>
      </c>
      <c r="N16" s="196"/>
      <c r="O16" s="203"/>
      <c r="P16" s="195">
        <f>+'[5]4.SZ.TÁBL. ÓVODA'!$Q16</f>
        <v>0</v>
      </c>
      <c r="Q16" s="200"/>
      <c r="R16" s="203">
        <f>+C16+F16+I16+L16+O16</f>
        <v>0</v>
      </c>
      <c r="S16" s="195">
        <f t="shared" ref="S16:T16" si="10">+D16+G16+J16+M16+P16</f>
        <v>0</v>
      </c>
      <c r="T16" s="196">
        <f t="shared" si="10"/>
        <v>0</v>
      </c>
    </row>
    <row r="17" spans="1:23" ht="13.5" customHeight="1">
      <c r="A17" s="160" t="s">
        <v>151</v>
      </c>
      <c r="B17" s="175" t="s">
        <v>112</v>
      </c>
      <c r="C17" s="203"/>
      <c r="D17" s="195"/>
      <c r="E17" s="196"/>
      <c r="F17" s="203"/>
      <c r="G17" s="195"/>
      <c r="H17" s="196"/>
      <c r="I17" s="203"/>
      <c r="J17" s="195"/>
      <c r="K17" s="200"/>
      <c r="L17" s="203"/>
      <c r="M17" s="195"/>
      <c r="N17" s="196"/>
      <c r="O17" s="203"/>
      <c r="P17" s="195"/>
      <c r="Q17" s="200"/>
      <c r="R17" s="203"/>
      <c r="S17" s="195"/>
      <c r="T17" s="196"/>
    </row>
    <row r="18" spans="1:23" ht="13.5" customHeight="1">
      <c r="A18" s="160" t="s">
        <v>152</v>
      </c>
      <c r="B18" s="175" t="s">
        <v>113</v>
      </c>
      <c r="C18" s="203"/>
      <c r="D18" s="195"/>
      <c r="E18" s="196"/>
      <c r="F18" s="203"/>
      <c r="G18" s="195"/>
      <c r="H18" s="196"/>
      <c r="I18" s="203"/>
      <c r="J18" s="195"/>
      <c r="K18" s="200"/>
      <c r="L18" s="203"/>
      <c r="M18" s="195"/>
      <c r="N18" s="196"/>
      <c r="O18" s="203"/>
      <c r="P18" s="195"/>
      <c r="Q18" s="200"/>
      <c r="R18" s="203"/>
      <c r="S18" s="195"/>
      <c r="T18" s="196"/>
    </row>
    <row r="19" spans="1:23" ht="13.5" customHeight="1">
      <c r="A19" s="160" t="s">
        <v>153</v>
      </c>
      <c r="B19" s="175" t="s">
        <v>114</v>
      </c>
      <c r="C19" s="203"/>
      <c r="D19" s="195"/>
      <c r="E19" s="196"/>
      <c r="F19" s="203"/>
      <c r="G19" s="195"/>
      <c r="H19" s="196"/>
      <c r="I19" s="203"/>
      <c r="J19" s="195"/>
      <c r="K19" s="200"/>
      <c r="L19" s="203"/>
      <c r="M19" s="195"/>
      <c r="N19" s="196"/>
      <c r="O19" s="203"/>
      <c r="P19" s="195"/>
      <c r="Q19" s="200"/>
      <c r="R19" s="203"/>
      <c r="S19" s="195"/>
      <c r="T19" s="196"/>
    </row>
    <row r="20" spans="1:23" ht="13.5" customHeight="1">
      <c r="A20" s="169" t="s">
        <v>154</v>
      </c>
      <c r="B20" s="178" t="s">
        <v>115</v>
      </c>
      <c r="C20" s="224"/>
      <c r="D20" s="220"/>
      <c r="E20" s="225"/>
      <c r="F20" s="224"/>
      <c r="G20" s="220"/>
      <c r="H20" s="225"/>
      <c r="I20" s="224"/>
      <c r="J20" s="220"/>
      <c r="K20" s="221"/>
      <c r="L20" s="224"/>
      <c r="M20" s="220"/>
      <c r="N20" s="225"/>
      <c r="O20" s="224"/>
      <c r="P20" s="220"/>
      <c r="Q20" s="221"/>
      <c r="R20" s="224"/>
      <c r="S20" s="220"/>
      <c r="T20" s="225"/>
    </row>
    <row r="21" spans="1:23" s="322" customFormat="1" ht="13.5" customHeight="1">
      <c r="A21" s="151" t="s">
        <v>155</v>
      </c>
      <c r="B21" s="146" t="s">
        <v>116</v>
      </c>
      <c r="C21" s="288">
        <f>SUM(C12:C20)</f>
        <v>0</v>
      </c>
      <c r="D21" s="293">
        <f>SUM(D12:D20)</f>
        <v>0</v>
      </c>
      <c r="E21" s="294">
        <f>SUM(E12:E20)</f>
        <v>0</v>
      </c>
      <c r="F21" s="288">
        <f>SUM(F12:F20)</f>
        <v>0</v>
      </c>
      <c r="G21" s="293">
        <f>SUM(G12:G20)</f>
        <v>0</v>
      </c>
      <c r="H21" s="294">
        <f t="shared" ref="H21" si="11">SUM(H12:H20)</f>
        <v>0</v>
      </c>
      <c r="I21" s="288">
        <f>SUM(I12:I20)</f>
        <v>0</v>
      </c>
      <c r="J21" s="293">
        <f>SUM(J12:J20)</f>
        <v>0</v>
      </c>
      <c r="K21" s="296">
        <f t="shared" ref="K21" si="12">SUM(K12:K20)</f>
        <v>0</v>
      </c>
      <c r="L21" s="288">
        <f>SUM(L12:L20)</f>
        <v>0</v>
      </c>
      <c r="M21" s="293">
        <f>SUM(M12:M20)</f>
        <v>0</v>
      </c>
      <c r="N21" s="294">
        <f t="shared" ref="N21" si="13">SUM(N12:N20)</f>
        <v>0</v>
      </c>
      <c r="O21" s="288">
        <f>SUM(O12:O20)</f>
        <v>0</v>
      </c>
      <c r="P21" s="293">
        <f>SUM(P12:P20)</f>
        <v>0</v>
      </c>
      <c r="Q21" s="296">
        <f t="shared" ref="Q21" si="14">SUM(Q12:Q20)</f>
        <v>0</v>
      </c>
      <c r="R21" s="288">
        <f>SUM(R12:R20)</f>
        <v>0</v>
      </c>
      <c r="S21" s="293">
        <f t="shared" ref="S21:T21" si="15">SUM(S12:S20)</f>
        <v>0</v>
      </c>
      <c r="T21" s="294">
        <f t="shared" si="15"/>
        <v>0</v>
      </c>
    </row>
    <row r="22" spans="1:23" s="322" customFormat="1" ht="13.5" customHeight="1">
      <c r="A22" s="151" t="s">
        <v>156</v>
      </c>
      <c r="B22" s="146" t="s">
        <v>117</v>
      </c>
      <c r="C22" s="288"/>
      <c r="D22" s="293"/>
      <c r="E22" s="294"/>
      <c r="F22" s="288"/>
      <c r="G22" s="293"/>
      <c r="H22" s="294"/>
      <c r="I22" s="288"/>
      <c r="J22" s="293"/>
      <c r="K22" s="296"/>
      <c r="L22" s="288"/>
      <c r="M22" s="293"/>
      <c r="N22" s="294"/>
      <c r="O22" s="288"/>
      <c r="P22" s="293"/>
      <c r="Q22" s="296"/>
      <c r="R22" s="288"/>
      <c r="S22" s="293"/>
      <c r="T22" s="294"/>
    </row>
    <row r="23" spans="1:23" ht="13.5" customHeight="1">
      <c r="A23" s="170" t="s">
        <v>157</v>
      </c>
      <c r="B23" s="179" t="s">
        <v>118</v>
      </c>
      <c r="C23" s="235"/>
      <c r="D23" s="231"/>
      <c r="E23" s="236"/>
      <c r="F23" s="235"/>
      <c r="G23" s="231"/>
      <c r="H23" s="236"/>
      <c r="I23" s="235"/>
      <c r="J23" s="231"/>
      <c r="K23" s="232"/>
      <c r="L23" s="235"/>
      <c r="M23" s="231"/>
      <c r="N23" s="236"/>
      <c r="O23" s="235"/>
      <c r="P23" s="231"/>
      <c r="Q23" s="232"/>
      <c r="R23" s="235"/>
      <c r="S23" s="231"/>
      <c r="T23" s="236"/>
    </row>
    <row r="24" spans="1:23" s="322" customFormat="1" ht="13.5" customHeight="1">
      <c r="A24" s="151" t="s">
        <v>158</v>
      </c>
      <c r="B24" s="146" t="s">
        <v>279</v>
      </c>
      <c r="C24" s="288">
        <f>+C23</f>
        <v>0</v>
      </c>
      <c r="D24" s="293">
        <f>+D23</f>
        <v>0</v>
      </c>
      <c r="E24" s="294">
        <f>+E23</f>
        <v>0</v>
      </c>
      <c r="F24" s="288">
        <f>+F23</f>
        <v>0</v>
      </c>
      <c r="G24" s="293">
        <f>+G23</f>
        <v>0</v>
      </c>
      <c r="H24" s="294">
        <f t="shared" ref="H24" si="16">+H23</f>
        <v>0</v>
      </c>
      <c r="I24" s="288">
        <f>+I23</f>
        <v>0</v>
      </c>
      <c r="J24" s="293">
        <f>+J23</f>
        <v>0</v>
      </c>
      <c r="K24" s="296">
        <f t="shared" ref="K24" si="17">+K23</f>
        <v>0</v>
      </c>
      <c r="L24" s="288">
        <f>+L23</f>
        <v>0</v>
      </c>
      <c r="M24" s="293">
        <f>+M23</f>
        <v>0</v>
      </c>
      <c r="N24" s="294">
        <f t="shared" ref="N24" si="18">+N23</f>
        <v>0</v>
      </c>
      <c r="O24" s="288">
        <f>+O23</f>
        <v>0</v>
      </c>
      <c r="P24" s="293">
        <f>+P23</f>
        <v>0</v>
      </c>
      <c r="Q24" s="296">
        <f t="shared" ref="Q24" si="19">+Q23</f>
        <v>0</v>
      </c>
      <c r="R24" s="288">
        <f>+R23</f>
        <v>0</v>
      </c>
      <c r="S24" s="293">
        <f t="shared" ref="S24:T24" si="20">+S23</f>
        <v>0</v>
      </c>
      <c r="T24" s="294">
        <f t="shared" si="20"/>
        <v>0</v>
      </c>
    </row>
    <row r="25" spans="1:23" ht="13.5" customHeight="1">
      <c r="A25" s="170" t="s">
        <v>159</v>
      </c>
      <c r="B25" s="179" t="s">
        <v>119</v>
      </c>
      <c r="C25" s="235"/>
      <c r="D25" s="231"/>
      <c r="E25" s="236"/>
      <c r="F25" s="235"/>
      <c r="G25" s="231"/>
      <c r="H25" s="236"/>
      <c r="I25" s="235"/>
      <c r="J25" s="231"/>
      <c r="K25" s="232"/>
      <c r="L25" s="235"/>
      <c r="M25" s="231"/>
      <c r="N25" s="236"/>
      <c r="O25" s="235"/>
      <c r="P25" s="231"/>
      <c r="Q25" s="232"/>
      <c r="R25" s="235"/>
      <c r="S25" s="231"/>
      <c r="T25" s="236"/>
    </row>
    <row r="26" spans="1:23" s="322" customFormat="1" ht="13.5" customHeight="1">
      <c r="A26" s="151" t="s">
        <v>160</v>
      </c>
      <c r="B26" s="146" t="s">
        <v>280</v>
      </c>
      <c r="C26" s="288">
        <f>+C25</f>
        <v>0</v>
      </c>
      <c r="D26" s="293">
        <f>+D25</f>
        <v>0</v>
      </c>
      <c r="E26" s="294">
        <f>+E25</f>
        <v>0</v>
      </c>
      <c r="F26" s="288">
        <f>+F25</f>
        <v>0</v>
      </c>
      <c r="G26" s="293">
        <f>+G25</f>
        <v>0</v>
      </c>
      <c r="H26" s="294">
        <f t="shared" ref="H26" si="21">+H25</f>
        <v>0</v>
      </c>
      <c r="I26" s="288">
        <f>+I25</f>
        <v>0</v>
      </c>
      <c r="J26" s="293">
        <f>+J25</f>
        <v>0</v>
      </c>
      <c r="K26" s="296">
        <f t="shared" ref="K26" si="22">+K25</f>
        <v>0</v>
      </c>
      <c r="L26" s="288">
        <f>+L25</f>
        <v>0</v>
      </c>
      <c r="M26" s="293">
        <f>+M25</f>
        <v>0</v>
      </c>
      <c r="N26" s="294">
        <f t="shared" ref="N26" si="23">+N25</f>
        <v>0</v>
      </c>
      <c r="O26" s="288">
        <f>+O25</f>
        <v>0</v>
      </c>
      <c r="P26" s="293">
        <f>+P25</f>
        <v>0</v>
      </c>
      <c r="Q26" s="296">
        <f t="shared" ref="Q26" si="24">+Q25</f>
        <v>0</v>
      </c>
      <c r="R26" s="288">
        <f>+R25</f>
        <v>0</v>
      </c>
      <c r="S26" s="293">
        <f t="shared" ref="S26:T26" si="25">+S25</f>
        <v>0</v>
      </c>
      <c r="T26" s="294">
        <f t="shared" si="25"/>
        <v>0</v>
      </c>
    </row>
    <row r="27" spans="1:23" s="322" customFormat="1" ht="13.5" customHeight="1">
      <c r="A27" s="151" t="s">
        <v>161</v>
      </c>
      <c r="B27" s="146" t="s">
        <v>120</v>
      </c>
      <c r="C27" s="288">
        <f>+C7+C11+C21+C22+C24+C26</f>
        <v>0</v>
      </c>
      <c r="D27" s="293">
        <f>+D7+D11+D21+D22+D24+D26</f>
        <v>0</v>
      </c>
      <c r="E27" s="294">
        <f>+E7+E11+E21+E22+E24+E26</f>
        <v>0</v>
      </c>
      <c r="F27" s="288">
        <f>+F7+F11+F21+F22+F24+F26</f>
        <v>0</v>
      </c>
      <c r="G27" s="293">
        <f>+G7+G11+G21+G22+G24+G26</f>
        <v>0</v>
      </c>
      <c r="H27" s="294">
        <f t="shared" ref="H27" si="26">+H7+H11+H21+H22+H24+H26</f>
        <v>0</v>
      </c>
      <c r="I27" s="288">
        <f>+I7+I11+I21+I22+I24+I26</f>
        <v>0</v>
      </c>
      <c r="J27" s="293">
        <f>+J7+J11+J21+J22+J24+J26</f>
        <v>0</v>
      </c>
      <c r="K27" s="296">
        <f t="shared" ref="K27" si="27">+K7+K11+K21+K22+K24+K26</f>
        <v>0</v>
      </c>
      <c r="L27" s="288">
        <f>+L7+L11+L21+L22+L24+L26</f>
        <v>0</v>
      </c>
      <c r="M27" s="293">
        <f>+M7+M11+M21+M22+M24+M26</f>
        <v>0</v>
      </c>
      <c r="N27" s="294">
        <f t="shared" ref="N27" si="28">+N7+N11+N21+N22+N24+N26</f>
        <v>0</v>
      </c>
      <c r="O27" s="288">
        <f>+O7+O11+O21+O22+O24+O26</f>
        <v>0</v>
      </c>
      <c r="P27" s="293">
        <f>+P7+P11+P21+P22+P24+P26</f>
        <v>0</v>
      </c>
      <c r="Q27" s="296">
        <f t="shared" ref="Q27" si="29">+Q7+Q11+Q21+Q22+Q24+Q26</f>
        <v>0</v>
      </c>
      <c r="R27" s="288">
        <f>+R7+R11+R21+R22+R24+R26</f>
        <v>0</v>
      </c>
      <c r="S27" s="293">
        <f t="shared" ref="S27:T27" si="30">+S7+S11+S21+S22+S24+S26</f>
        <v>0</v>
      </c>
      <c r="T27" s="294">
        <f t="shared" si="30"/>
        <v>0</v>
      </c>
    </row>
    <row r="28" spans="1:23" s="322" customFormat="1" ht="13.5" customHeight="1">
      <c r="A28" s="237" t="s">
        <v>162</v>
      </c>
      <c r="B28" s="146" t="s">
        <v>121</v>
      </c>
      <c r="C28" s="288"/>
      <c r="D28" s="293">
        <f>+'[3]4.SZ.TÁBL. ÓVODA'!$E$28</f>
        <v>571</v>
      </c>
      <c r="E28" s="294">
        <v>571</v>
      </c>
      <c r="F28" s="288"/>
      <c r="G28" s="293">
        <f>+'[5]4.SZ.TÁBL. ÓVODA'!$H28</f>
        <v>0</v>
      </c>
      <c r="H28" s="294"/>
      <c r="I28" s="288"/>
      <c r="J28" s="293">
        <f>+'[5]4.SZ.TÁBL. ÓVODA'!$K28</f>
        <v>0</v>
      </c>
      <c r="K28" s="296"/>
      <c r="L28" s="288"/>
      <c r="M28" s="293">
        <f>+'[5]4.SZ.TÁBL. ÓVODA'!$N28</f>
        <v>0</v>
      </c>
      <c r="N28" s="294"/>
      <c r="O28" s="288"/>
      <c r="P28" s="293">
        <f>+'[5]4.SZ.TÁBL. ÓVODA'!$Q28</f>
        <v>0</v>
      </c>
      <c r="Q28" s="296"/>
      <c r="R28" s="203">
        <f>+C28+F28+I28+L28+O28</f>
        <v>0</v>
      </c>
      <c r="S28" s="595">
        <f t="shared" ref="S28:T28" si="31">+D28+G28+J28+M28+P28</f>
        <v>571</v>
      </c>
      <c r="T28" s="596">
        <f t="shared" si="31"/>
        <v>571</v>
      </c>
    </row>
    <row r="29" spans="1:23" s="322" customFormat="1" ht="13.5" customHeight="1">
      <c r="A29" s="237" t="s">
        <v>277</v>
      </c>
      <c r="B29" s="146" t="s">
        <v>278</v>
      </c>
      <c r="C29" s="288">
        <f>+SUM(C30:C32)+C36</f>
        <v>33688</v>
      </c>
      <c r="D29" s="293">
        <f t="shared" ref="D29:S29" si="32">+SUM(D30:D32)+D36</f>
        <v>34673</v>
      </c>
      <c r="E29" s="294">
        <f t="shared" si="32"/>
        <v>24906</v>
      </c>
      <c r="F29" s="288">
        <f t="shared" si="32"/>
        <v>53963</v>
      </c>
      <c r="G29" s="293">
        <f t="shared" si="32"/>
        <v>54007</v>
      </c>
      <c r="H29" s="294">
        <f t="shared" si="32"/>
        <v>36783</v>
      </c>
      <c r="I29" s="288">
        <f t="shared" si="32"/>
        <v>28489</v>
      </c>
      <c r="J29" s="293">
        <f t="shared" si="32"/>
        <v>28587</v>
      </c>
      <c r="K29" s="296">
        <f t="shared" si="32"/>
        <v>20455</v>
      </c>
      <c r="L29" s="288">
        <f t="shared" si="32"/>
        <v>50679</v>
      </c>
      <c r="M29" s="293">
        <f t="shared" si="32"/>
        <v>50732</v>
      </c>
      <c r="N29" s="294">
        <f t="shared" si="32"/>
        <v>34221</v>
      </c>
      <c r="O29" s="288">
        <f t="shared" si="32"/>
        <v>11045</v>
      </c>
      <c r="P29" s="293">
        <f t="shared" si="32"/>
        <v>11105</v>
      </c>
      <c r="Q29" s="296">
        <f t="shared" si="32"/>
        <v>7241</v>
      </c>
      <c r="R29" s="288">
        <f t="shared" si="32"/>
        <v>177864</v>
      </c>
      <c r="S29" s="293">
        <f t="shared" si="32"/>
        <v>179104</v>
      </c>
      <c r="T29" s="294">
        <f>+SUM(T30:T32)+T36</f>
        <v>123606</v>
      </c>
      <c r="U29" s="322">
        <v>123606</v>
      </c>
      <c r="V29" s="386">
        <f>U29-T29</f>
        <v>0</v>
      </c>
      <c r="W29" s="386"/>
    </row>
    <row r="30" spans="1:23" ht="13.5" customHeight="1">
      <c r="A30" s="268"/>
      <c r="B30" s="174" t="s">
        <v>287</v>
      </c>
      <c r="C30" s="265">
        <f>+'[4]4.SZ.TÁBL. ÓVODA'!$C$30</f>
        <v>27747</v>
      </c>
      <c r="D30" s="195">
        <f>+'[3]4.SZ.TÁBL. ÓVODA'!$E$30</f>
        <v>27883</v>
      </c>
      <c r="E30" s="266">
        <f>+'5.SZ.TÁBL. ÓVODAI NORMATÍVA'!C17</f>
        <v>20945</v>
      </c>
      <c r="F30" s="265">
        <f>+'[4]4.SZ.TÁBL. ÓVODA'!$F$30</f>
        <v>50466</v>
      </c>
      <c r="G30" s="261">
        <f>+'[3]4.SZ.TÁBL. ÓVODA'!$H$30</f>
        <v>50510</v>
      </c>
      <c r="H30" s="266">
        <f>+'5.SZ.TÁBL. ÓVODAI NORMATÍVA'!E17</f>
        <v>37440</v>
      </c>
      <c r="I30" s="260">
        <f>+'[4]4.SZ.TÁBL. ÓVODA'!$I$30</f>
        <v>25297</v>
      </c>
      <c r="J30" s="261">
        <f>+'[3]4.SZ.TÁBL. ÓVODA'!$K$30</f>
        <v>25395</v>
      </c>
      <c r="K30" s="262">
        <f>+'5.SZ.TÁBL. ÓVODAI NORMATÍVA'!G17</f>
        <v>18614</v>
      </c>
      <c r="L30" s="265">
        <f>+'[4]4.SZ.TÁBL. ÓVODA'!$L$30</f>
        <v>50679</v>
      </c>
      <c r="M30" s="261">
        <f>+'[3]4.SZ.TÁBL. ÓVODA'!$N$30</f>
        <v>50732</v>
      </c>
      <c r="N30" s="266">
        <f>+'5.SZ.TÁBL. ÓVODAI NORMATÍVA'!I17</f>
        <v>37914</v>
      </c>
      <c r="O30" s="260">
        <f>+'[4]4.SZ.TÁBL. ÓVODA'!$O$30</f>
        <v>5298</v>
      </c>
      <c r="P30" s="261">
        <f>+'[3]4.SZ.TÁBL. ÓVODA'!$Q$30</f>
        <v>5358</v>
      </c>
      <c r="Q30" s="262">
        <f>+'5.SZ.TÁBL. ÓVODAI NORMATÍVA'!K17</f>
        <v>4032</v>
      </c>
      <c r="R30" s="265">
        <f t="shared" ref="R30:R35" si="33">+C30+F30+I30+L30+O30</f>
        <v>159487</v>
      </c>
      <c r="S30" s="261">
        <f t="shared" ref="S30:S35" si="34">+D30+G30+J30+M30+P30</f>
        <v>159878</v>
      </c>
      <c r="T30" s="266">
        <f t="shared" ref="T30:T35" si="35">+E30+H30+K30+N30+Q30</f>
        <v>118945</v>
      </c>
    </row>
    <row r="31" spans="1:23" ht="13.5" customHeight="1">
      <c r="A31" s="603"/>
      <c r="B31" s="161" t="s">
        <v>389</v>
      </c>
      <c r="C31" s="210"/>
      <c r="D31" s="195">
        <f>+'[3]4.SZ.TÁBL. ÓVODA'!$E$31</f>
        <v>849</v>
      </c>
      <c r="E31" s="211">
        <v>849</v>
      </c>
      <c r="F31" s="210"/>
      <c r="G31" s="206">
        <f>+'[5]4.SZ.TÁBL. ÓVODA'!$H31</f>
        <v>0</v>
      </c>
      <c r="H31" s="211"/>
      <c r="I31" s="205"/>
      <c r="J31" s="206">
        <f>+'[5]4.SZ.TÁBL. ÓVODA'!$K31</f>
        <v>0</v>
      </c>
      <c r="K31" s="207"/>
      <c r="L31" s="210"/>
      <c r="M31" s="206">
        <f>+'[5]4.SZ.TÁBL. ÓVODA'!$N31</f>
        <v>0</v>
      </c>
      <c r="N31" s="211"/>
      <c r="O31" s="205"/>
      <c r="P31" s="206">
        <f>+'[5]4.SZ.TÁBL. ÓVODA'!$Q31</f>
        <v>0</v>
      </c>
      <c r="Q31" s="207"/>
      <c r="R31" s="210">
        <f t="shared" ref="R31" si="36">+C31+F31+I31+L31+O31</f>
        <v>0</v>
      </c>
      <c r="S31" s="206">
        <f t="shared" ref="S31" si="37">+D31+G31+J31+M31+P31</f>
        <v>849</v>
      </c>
      <c r="T31" s="211">
        <f t="shared" ref="T31" si="38">+E31+H31+K31+N31+Q31</f>
        <v>849</v>
      </c>
    </row>
    <row r="32" spans="1:23" ht="13.5" customHeight="1">
      <c r="A32" s="269"/>
      <c r="B32" s="175" t="s">
        <v>288</v>
      </c>
      <c r="C32" s="203">
        <f>+SUM(C33:C35)</f>
        <v>5941</v>
      </c>
      <c r="D32" s="195">
        <f>+SUM(D33:D35)</f>
        <v>5941</v>
      </c>
      <c r="E32" s="196">
        <f>+SUM(E33:E35)</f>
        <v>3762</v>
      </c>
      <c r="F32" s="203">
        <f>+SUM(F33:F35)</f>
        <v>3497</v>
      </c>
      <c r="G32" s="195">
        <f>+SUM(G33:G35)</f>
        <v>3497</v>
      </c>
      <c r="H32" s="196">
        <f t="shared" ref="H32" si="39">+SUM(H33:H35)</f>
        <v>2623</v>
      </c>
      <c r="I32" s="203">
        <f>+SUM(I33:I35)</f>
        <v>3192</v>
      </c>
      <c r="J32" s="195">
        <f>+SUM(J33:J35)</f>
        <v>3192</v>
      </c>
      <c r="K32" s="200">
        <f t="shared" ref="K32" si="40">+SUM(K33:K35)</f>
        <v>532</v>
      </c>
      <c r="L32" s="203">
        <f>+SUM(L33:L35)</f>
        <v>0</v>
      </c>
      <c r="M32" s="195">
        <f>+SUM(M33:M35)</f>
        <v>0</v>
      </c>
      <c r="N32" s="196">
        <f t="shared" ref="N32" si="41">+SUM(N33:N35)</f>
        <v>0</v>
      </c>
      <c r="O32" s="203">
        <f>+SUM(O33:O35)</f>
        <v>5747</v>
      </c>
      <c r="P32" s="195">
        <f>+SUM(P33:P35)</f>
        <v>5747</v>
      </c>
      <c r="Q32" s="200">
        <f t="shared" ref="Q32" si="42">+SUM(Q33:Q35)</f>
        <v>3640</v>
      </c>
      <c r="R32" s="203">
        <f t="shared" si="33"/>
        <v>18377</v>
      </c>
      <c r="S32" s="195">
        <f t="shared" si="34"/>
        <v>18377</v>
      </c>
      <c r="T32" s="196">
        <f t="shared" si="35"/>
        <v>10557</v>
      </c>
    </row>
    <row r="33" spans="1:20" s="278" customFormat="1" ht="13.5" customHeight="1">
      <c r="A33" s="270"/>
      <c r="B33" s="395" t="s">
        <v>4</v>
      </c>
      <c r="C33" s="276">
        <f>+F125</f>
        <v>2376</v>
      </c>
      <c r="D33" s="195">
        <f>+'[3]4.SZ.TÁBL. ÓVODA'!$E$33</f>
        <v>2376</v>
      </c>
      <c r="E33" s="277">
        <v>1782</v>
      </c>
      <c r="F33" s="276">
        <v>3497</v>
      </c>
      <c r="G33" s="195">
        <f>+'[3]4.SZ.TÁBL. ÓVODA'!$H$33</f>
        <v>3497</v>
      </c>
      <c r="H33" s="277">
        <v>2623</v>
      </c>
      <c r="I33" s="271"/>
      <c r="J33" s="195">
        <f>+'[5]4.SZ.TÁBL. ÓVODA'!$K33</f>
        <v>0</v>
      </c>
      <c r="K33" s="273"/>
      <c r="L33" s="276"/>
      <c r="M33" s="195">
        <f>+'[5]4.SZ.TÁBL. ÓVODA'!$N33</f>
        <v>0</v>
      </c>
      <c r="N33" s="277"/>
      <c r="O33" s="271">
        <f>+Q125</f>
        <v>2299</v>
      </c>
      <c r="P33" s="195">
        <f>+'[3]4.SZ.TÁBL. ÓVODA'!$Q$33</f>
        <v>2299</v>
      </c>
      <c r="Q33" s="273">
        <v>1724</v>
      </c>
      <c r="R33" s="276">
        <f t="shared" si="33"/>
        <v>8172</v>
      </c>
      <c r="S33" s="272">
        <f t="shared" si="34"/>
        <v>8172</v>
      </c>
      <c r="T33" s="277">
        <f t="shared" si="35"/>
        <v>6129</v>
      </c>
    </row>
    <row r="34" spans="1:20" s="278" customFormat="1" ht="13.5" customHeight="1">
      <c r="A34" s="270"/>
      <c r="B34" s="395" t="s">
        <v>6</v>
      </c>
      <c r="C34" s="276">
        <f>+F126</f>
        <v>1189</v>
      </c>
      <c r="D34" s="195">
        <f>+'[3]4.SZ.TÁBL. ÓVODA'!$E$34</f>
        <v>1189</v>
      </c>
      <c r="E34" s="277">
        <v>198</v>
      </c>
      <c r="F34" s="276"/>
      <c r="G34" s="195">
        <f>+'[5]4.SZ.TÁBL. ÓVODA'!$H34</f>
        <v>0</v>
      </c>
      <c r="H34" s="277"/>
      <c r="I34" s="271">
        <v>3192</v>
      </c>
      <c r="J34" s="195">
        <f>+'[3]4.SZ.TÁBL. ÓVODA'!$K$34</f>
        <v>3192</v>
      </c>
      <c r="K34" s="273">
        <v>532</v>
      </c>
      <c r="L34" s="276"/>
      <c r="M34" s="195">
        <f>+'[5]4.SZ.TÁBL. ÓVODA'!$N34</f>
        <v>0</v>
      </c>
      <c r="N34" s="277"/>
      <c r="O34" s="271">
        <f>+Q126</f>
        <v>1149</v>
      </c>
      <c r="P34" s="195">
        <f>+'[3]4.SZ.TÁBL. ÓVODA'!$Q$34</f>
        <v>1149</v>
      </c>
      <c r="Q34" s="273">
        <v>192</v>
      </c>
      <c r="R34" s="276">
        <f t="shared" si="33"/>
        <v>5530</v>
      </c>
      <c r="S34" s="272">
        <f t="shared" si="34"/>
        <v>5530</v>
      </c>
      <c r="T34" s="277">
        <f t="shared" si="35"/>
        <v>922</v>
      </c>
    </row>
    <row r="35" spans="1:20" s="278" customFormat="1" ht="13.5" customHeight="1">
      <c r="A35" s="488"/>
      <c r="B35" s="396" t="s">
        <v>10</v>
      </c>
      <c r="C35" s="289">
        <f>+F127</f>
        <v>2376</v>
      </c>
      <c r="D35" s="220">
        <f>+'[3]4.SZ.TÁBL. ÓVODA'!$E$35</f>
        <v>2376</v>
      </c>
      <c r="E35" s="291">
        <v>1782</v>
      </c>
      <c r="F35" s="289"/>
      <c r="G35" s="220">
        <f>+'[5]4.SZ.TÁBL. ÓVODA'!$H35</f>
        <v>0</v>
      </c>
      <c r="H35" s="291"/>
      <c r="I35" s="489"/>
      <c r="J35" s="220">
        <f>+'[5]4.SZ.TÁBL. ÓVODA'!$K35</f>
        <v>0</v>
      </c>
      <c r="K35" s="292"/>
      <c r="L35" s="289"/>
      <c r="M35" s="220">
        <f>+'[5]4.SZ.TÁBL. ÓVODA'!$N35</f>
        <v>0</v>
      </c>
      <c r="N35" s="291"/>
      <c r="O35" s="489">
        <f>+Q127</f>
        <v>2299</v>
      </c>
      <c r="P35" s="220">
        <f>+'[3]4.SZ.TÁBL. ÓVODA'!$Q$35</f>
        <v>2299</v>
      </c>
      <c r="Q35" s="292">
        <v>1724</v>
      </c>
      <c r="R35" s="289">
        <f t="shared" si="33"/>
        <v>4675</v>
      </c>
      <c r="S35" s="290">
        <f t="shared" si="34"/>
        <v>4675</v>
      </c>
      <c r="T35" s="291">
        <f t="shared" si="35"/>
        <v>3506</v>
      </c>
    </row>
    <row r="36" spans="1:20" s="278" customFormat="1" ht="13.5" customHeight="1">
      <c r="A36" s="279"/>
      <c r="B36" s="228" t="s">
        <v>395</v>
      </c>
      <c r="C36" s="283"/>
      <c r="D36" s="254"/>
      <c r="E36" s="284">
        <v>-650</v>
      </c>
      <c r="F36" s="283"/>
      <c r="G36" s="254"/>
      <c r="H36" s="284">
        <v>-3280</v>
      </c>
      <c r="I36" s="280"/>
      <c r="J36" s="254"/>
      <c r="K36" s="282">
        <v>1309</v>
      </c>
      <c r="L36" s="283"/>
      <c r="M36" s="254"/>
      <c r="N36" s="284">
        <v>-3693</v>
      </c>
      <c r="O36" s="280"/>
      <c r="P36" s="254"/>
      <c r="Q36" s="282">
        <v>-431</v>
      </c>
      <c r="R36" s="612">
        <f t="shared" ref="R36" si="43">+C36+F36+I36+L36+O36</f>
        <v>0</v>
      </c>
      <c r="S36" s="254">
        <f t="shared" ref="S36" si="44">+D36+G36+J36+M36+P36</f>
        <v>0</v>
      </c>
      <c r="T36" s="255">
        <f t="shared" ref="T36" si="45">+E36+H36+K36+N36+Q36</f>
        <v>-6745</v>
      </c>
    </row>
    <row r="37" spans="1:20" s="322" customFormat="1" ht="13.5" customHeight="1" thickBot="1">
      <c r="A37" s="285" t="s">
        <v>163</v>
      </c>
      <c r="B37" s="286" t="s">
        <v>122</v>
      </c>
      <c r="C37" s="297">
        <f>SUM(C28:C29)</f>
        <v>33688</v>
      </c>
      <c r="D37" s="298">
        <f>SUM(D28:D29)</f>
        <v>35244</v>
      </c>
      <c r="E37" s="299">
        <f>SUM(E28:E29)</f>
        <v>25477</v>
      </c>
      <c r="F37" s="297">
        <f>SUM(F28:F29)</f>
        <v>53963</v>
      </c>
      <c r="G37" s="298">
        <f>SUM(G28:G29)</f>
        <v>54007</v>
      </c>
      <c r="H37" s="299">
        <f t="shared" ref="H37" si="46">SUM(H28:H29)</f>
        <v>36783</v>
      </c>
      <c r="I37" s="297">
        <f>SUM(I28:I29)</f>
        <v>28489</v>
      </c>
      <c r="J37" s="298">
        <f>SUM(J28:J29)</f>
        <v>28587</v>
      </c>
      <c r="K37" s="300">
        <f t="shared" ref="K37" si="47">SUM(K28:K29)</f>
        <v>20455</v>
      </c>
      <c r="L37" s="297">
        <f>SUM(L28:L29)</f>
        <v>50679</v>
      </c>
      <c r="M37" s="298">
        <f>SUM(M28:M29)</f>
        <v>50732</v>
      </c>
      <c r="N37" s="299">
        <f t="shared" ref="N37" si="48">SUM(N28:N29)</f>
        <v>34221</v>
      </c>
      <c r="O37" s="297">
        <f>SUM(O28:O29)</f>
        <v>11045</v>
      </c>
      <c r="P37" s="298">
        <f>SUM(P28:P29)</f>
        <v>11105</v>
      </c>
      <c r="Q37" s="300">
        <f t="shared" ref="Q37" si="49">SUM(Q28:Q29)</f>
        <v>7241</v>
      </c>
      <c r="R37" s="297">
        <f>SUM(R28:R29)</f>
        <v>177864</v>
      </c>
      <c r="S37" s="298">
        <f t="shared" ref="S37:T37" si="50">SUM(S28:S29)</f>
        <v>179675</v>
      </c>
      <c r="T37" s="299">
        <f t="shared" si="50"/>
        <v>124177</v>
      </c>
    </row>
    <row r="38" spans="1:20" s="322" customFormat="1" ht="13.5" customHeight="1" thickBot="1">
      <c r="A38" s="780" t="s">
        <v>0</v>
      </c>
      <c r="B38" s="826"/>
      <c r="C38" s="301">
        <f>+C27+C37</f>
        <v>33688</v>
      </c>
      <c r="D38" s="302">
        <f>+D27+D37</f>
        <v>35244</v>
      </c>
      <c r="E38" s="303">
        <f>+E27+E37</f>
        <v>25477</v>
      </c>
      <c r="F38" s="301">
        <f>+F27+F37</f>
        <v>53963</v>
      </c>
      <c r="G38" s="302">
        <f>+G27+G37</f>
        <v>54007</v>
      </c>
      <c r="H38" s="303">
        <f t="shared" ref="H38" si="51">+H27+H37</f>
        <v>36783</v>
      </c>
      <c r="I38" s="301">
        <f>+I27+I37</f>
        <v>28489</v>
      </c>
      <c r="J38" s="302">
        <f>+J27+J37</f>
        <v>28587</v>
      </c>
      <c r="K38" s="305">
        <f t="shared" ref="K38" si="52">+K27+K37</f>
        <v>20455</v>
      </c>
      <c r="L38" s="301">
        <f>+L27+L37</f>
        <v>50679</v>
      </c>
      <c r="M38" s="302">
        <f>+M27+M37</f>
        <v>50732</v>
      </c>
      <c r="N38" s="303">
        <f t="shared" ref="N38" si="53">+N27+N37</f>
        <v>34221</v>
      </c>
      <c r="O38" s="301">
        <f>+O27+O37</f>
        <v>11045</v>
      </c>
      <c r="P38" s="302">
        <f>+P27+P37</f>
        <v>11105</v>
      </c>
      <c r="Q38" s="305">
        <f t="shared" ref="Q38" si="54">+Q27+Q37</f>
        <v>7241</v>
      </c>
      <c r="R38" s="301">
        <f>+R27+R37</f>
        <v>177864</v>
      </c>
      <c r="S38" s="302">
        <f t="shared" ref="S38:T38" si="55">+S27+S37</f>
        <v>179675</v>
      </c>
      <c r="T38" s="303">
        <f t="shared" si="55"/>
        <v>124177</v>
      </c>
    </row>
    <row r="39" spans="1:20" ht="13.5" customHeight="1">
      <c r="A39" s="187" t="s">
        <v>181</v>
      </c>
      <c r="B39" s="245" t="s">
        <v>182</v>
      </c>
      <c r="C39" s="210">
        <f>+'[8]Óvoda össz'!$B16</f>
        <v>18252</v>
      </c>
      <c r="D39" s="195">
        <f>+'[3]4.SZ.TÁBL. ÓVODA'!$E$38</f>
        <v>17891</v>
      </c>
      <c r="E39" s="211">
        <v>13245</v>
      </c>
      <c r="F39" s="210">
        <f>+'[8]Óvoda össz'!$C16</f>
        <v>34244</v>
      </c>
      <c r="G39" s="206">
        <f>+'[3]4.SZ.TÁBL. ÓVODA'!$H$38</f>
        <v>32257</v>
      </c>
      <c r="H39" s="211">
        <v>21543</v>
      </c>
      <c r="I39" s="210">
        <f>+'[8]Óvoda össz'!$D16</f>
        <v>19558</v>
      </c>
      <c r="J39" s="206">
        <f>+'[3]4.SZ.TÁBL. ÓVODA'!$K$38</f>
        <v>18697</v>
      </c>
      <c r="K39" s="207">
        <v>13395</v>
      </c>
      <c r="L39" s="210">
        <f>+'[8]Óvoda össz'!$E16</f>
        <v>30492</v>
      </c>
      <c r="M39" s="206">
        <f>+'[3]4.SZ.TÁBL. ÓVODA'!$N$38</f>
        <v>29871</v>
      </c>
      <c r="N39" s="211">
        <v>19770</v>
      </c>
      <c r="O39" s="210">
        <f>+'[8]Óvoda össz'!$F16</f>
        <v>5801</v>
      </c>
      <c r="P39" s="206">
        <f>+'[3]4.SZ.TÁBL. ÓVODA'!$Q$38</f>
        <v>5646</v>
      </c>
      <c r="Q39" s="207">
        <v>4146</v>
      </c>
      <c r="R39" s="210">
        <f>+C39+F39+I39+L39+O39</f>
        <v>108347</v>
      </c>
      <c r="S39" s="206">
        <f t="shared" ref="S39:T52" si="56">+D39+G39+J39+M39+P39</f>
        <v>104362</v>
      </c>
      <c r="T39" s="211">
        <f t="shared" si="56"/>
        <v>72099</v>
      </c>
    </row>
    <row r="40" spans="1:20" ht="13.5" customHeight="1">
      <c r="A40" s="188" t="s">
        <v>183</v>
      </c>
      <c r="B40" s="246" t="s">
        <v>184</v>
      </c>
      <c r="C40" s="210">
        <f>+'[8]Óvoda össz'!$B17</f>
        <v>0</v>
      </c>
      <c r="D40" s="195">
        <f>+'[5]4.SZ.TÁBL. ÓVODA'!$E39</f>
        <v>0</v>
      </c>
      <c r="E40" s="196"/>
      <c r="F40" s="210">
        <f>+'[8]Óvoda össz'!$C17</f>
        <v>0</v>
      </c>
      <c r="G40" s="195">
        <f>+'[5]4.SZ.TÁBL. ÓVODA'!$H39</f>
        <v>0</v>
      </c>
      <c r="H40" s="196"/>
      <c r="I40" s="210">
        <f>+'[8]Óvoda össz'!$D17</f>
        <v>0</v>
      </c>
      <c r="J40" s="195">
        <f>+'[5]4.SZ.TÁBL. ÓVODA'!$K39</f>
        <v>0</v>
      </c>
      <c r="K40" s="200"/>
      <c r="L40" s="210">
        <f>+'[8]Óvoda össz'!$E17</f>
        <v>0</v>
      </c>
      <c r="M40" s="195">
        <f>+'[5]4.SZ.TÁBL. ÓVODA'!$N39</f>
        <v>0</v>
      </c>
      <c r="N40" s="196"/>
      <c r="O40" s="210">
        <f>+'[8]Óvoda össz'!$F17</f>
        <v>0</v>
      </c>
      <c r="P40" s="195">
        <f>+'[5]4.SZ.TÁBL. ÓVODA'!$Q39</f>
        <v>0</v>
      </c>
      <c r="Q40" s="200"/>
      <c r="R40" s="210">
        <f t="shared" ref="R40:R56" si="57">+C40+F40+I40+L40+O40</f>
        <v>0</v>
      </c>
      <c r="S40" s="195">
        <f t="shared" si="56"/>
        <v>0</v>
      </c>
      <c r="T40" s="196">
        <f t="shared" si="56"/>
        <v>0</v>
      </c>
    </row>
    <row r="41" spans="1:20" ht="13.5" customHeight="1">
      <c r="A41" s="188" t="s">
        <v>185</v>
      </c>
      <c r="B41" s="246" t="s">
        <v>186</v>
      </c>
      <c r="C41" s="210">
        <f>+'[8]Óvoda össz'!$B18</f>
        <v>0</v>
      </c>
      <c r="D41" s="195">
        <f>+'[5]4.SZ.TÁBL. ÓVODA'!$E40</f>
        <v>0</v>
      </c>
      <c r="E41" s="196"/>
      <c r="F41" s="210">
        <f>+'[8]Óvoda össz'!$C18</f>
        <v>0</v>
      </c>
      <c r="G41" s="195">
        <f>+'[5]4.SZ.TÁBL. ÓVODA'!$H40</f>
        <v>0</v>
      </c>
      <c r="H41" s="196"/>
      <c r="I41" s="210">
        <f>+'[8]Óvoda össz'!$D18</f>
        <v>0</v>
      </c>
      <c r="J41" s="195">
        <f>+'[5]4.SZ.TÁBL. ÓVODA'!$K40</f>
        <v>0</v>
      </c>
      <c r="K41" s="200"/>
      <c r="L41" s="210">
        <f>+'[8]Óvoda össz'!$E18</f>
        <v>0</v>
      </c>
      <c r="M41" s="195">
        <f>+'[5]4.SZ.TÁBL. ÓVODA'!$N40</f>
        <v>0</v>
      </c>
      <c r="N41" s="196"/>
      <c r="O41" s="210">
        <f>+'[8]Óvoda össz'!$F18</f>
        <v>0</v>
      </c>
      <c r="P41" s="195">
        <f>+'[5]4.SZ.TÁBL. ÓVODA'!$Q40</f>
        <v>0</v>
      </c>
      <c r="Q41" s="200"/>
      <c r="R41" s="210">
        <f t="shared" si="57"/>
        <v>0</v>
      </c>
      <c r="S41" s="195">
        <f t="shared" si="56"/>
        <v>0</v>
      </c>
      <c r="T41" s="196">
        <f t="shared" si="56"/>
        <v>0</v>
      </c>
    </row>
    <row r="42" spans="1:20" ht="13.5" customHeight="1">
      <c r="A42" s="188" t="s">
        <v>187</v>
      </c>
      <c r="B42" s="246" t="s">
        <v>188</v>
      </c>
      <c r="C42" s="210">
        <f>+'[8]Óvoda össz'!$B19</f>
        <v>302</v>
      </c>
      <c r="D42" s="195">
        <f>+'[3]4.SZ.TÁBL. ÓVODA'!$E$41</f>
        <v>302</v>
      </c>
      <c r="E42" s="196">
        <v>101</v>
      </c>
      <c r="F42" s="210">
        <f>+'[8]Óvoda össz'!$C19</f>
        <v>665</v>
      </c>
      <c r="G42" s="195">
        <f>+'[3]4.SZ.TÁBL. ÓVODA'!$H$41</f>
        <v>665</v>
      </c>
      <c r="H42" s="196">
        <v>639</v>
      </c>
      <c r="I42" s="210">
        <f>+'[8]Óvoda össz'!$D19</f>
        <v>303</v>
      </c>
      <c r="J42" s="195">
        <f>+'[3]4.SZ.TÁBL. ÓVODA'!$K$41</f>
        <v>1103</v>
      </c>
      <c r="K42" s="200">
        <v>1103</v>
      </c>
      <c r="L42" s="210">
        <f>+'[8]Óvoda össz'!$E19</f>
        <v>605</v>
      </c>
      <c r="M42" s="195">
        <f>+'[3]4.SZ.TÁBL. ÓVODA'!$N$41</f>
        <v>837</v>
      </c>
      <c r="N42" s="196">
        <v>836</v>
      </c>
      <c r="O42" s="210">
        <f>+'[8]Óvoda össz'!$F19</f>
        <v>91</v>
      </c>
      <c r="P42" s="195">
        <f>+'[3]4.SZ.TÁBL. ÓVODA'!$Q$41</f>
        <v>91</v>
      </c>
      <c r="Q42" s="200">
        <v>67</v>
      </c>
      <c r="R42" s="210">
        <f t="shared" si="57"/>
        <v>1966</v>
      </c>
      <c r="S42" s="195">
        <f t="shared" si="56"/>
        <v>2998</v>
      </c>
      <c r="T42" s="196">
        <f t="shared" si="56"/>
        <v>2746</v>
      </c>
    </row>
    <row r="43" spans="1:20" ht="13.5" customHeight="1">
      <c r="A43" s="188" t="s">
        <v>189</v>
      </c>
      <c r="B43" s="246" t="s">
        <v>190</v>
      </c>
      <c r="C43" s="210">
        <f>+'[8]Óvoda össz'!$B20</f>
        <v>0</v>
      </c>
      <c r="D43" s="195">
        <f>+'[5]4.SZ.TÁBL. ÓVODA'!$E42</f>
        <v>0</v>
      </c>
      <c r="E43" s="196"/>
      <c r="F43" s="210">
        <f>+'[8]Óvoda össz'!$C20</f>
        <v>0</v>
      </c>
      <c r="G43" s="195">
        <f>+'[5]4.SZ.TÁBL. ÓVODA'!$H42</f>
        <v>0</v>
      </c>
      <c r="H43" s="196"/>
      <c r="I43" s="210">
        <f>+'[8]Óvoda össz'!$D20</f>
        <v>0</v>
      </c>
      <c r="J43" s="195">
        <f>+'[5]4.SZ.TÁBL. ÓVODA'!$K42</f>
        <v>0</v>
      </c>
      <c r="K43" s="200"/>
      <c r="L43" s="210">
        <f>+'[8]Óvoda össz'!$E20</f>
        <v>0</v>
      </c>
      <c r="M43" s="195">
        <f>+'[5]4.SZ.TÁBL. ÓVODA'!$N42</f>
        <v>0</v>
      </c>
      <c r="N43" s="196"/>
      <c r="O43" s="210">
        <f>+'[8]Óvoda össz'!$F20</f>
        <v>0</v>
      </c>
      <c r="P43" s="195">
        <f>+'[5]4.SZ.TÁBL. ÓVODA'!$Q42</f>
        <v>0</v>
      </c>
      <c r="Q43" s="200"/>
      <c r="R43" s="210">
        <f t="shared" si="57"/>
        <v>0</v>
      </c>
      <c r="S43" s="195">
        <f t="shared" si="56"/>
        <v>0</v>
      </c>
      <c r="T43" s="196">
        <f t="shared" si="56"/>
        <v>0</v>
      </c>
    </row>
    <row r="44" spans="1:20" ht="13.5" customHeight="1">
      <c r="A44" s="188" t="s">
        <v>191</v>
      </c>
      <c r="B44" s="246" t="s">
        <v>1</v>
      </c>
      <c r="C44" s="210">
        <f>+'[8]Óvoda össz'!$B21</f>
        <v>1772</v>
      </c>
      <c r="D44" s="195">
        <f>+'[3]4.SZ.TÁBL. ÓVODA'!$E$43</f>
        <v>1772</v>
      </c>
      <c r="E44" s="196">
        <v>1714</v>
      </c>
      <c r="F44" s="210">
        <f>+'[8]Óvoda össz'!$C21</f>
        <v>0</v>
      </c>
      <c r="G44" s="195">
        <f>+'[5]4.SZ.TÁBL. ÓVODA'!$H43</f>
        <v>0</v>
      </c>
      <c r="H44" s="196"/>
      <c r="I44" s="210">
        <f>+'[8]Óvoda össz'!$D21</f>
        <v>1771</v>
      </c>
      <c r="J44" s="195">
        <f>+'[3]4.SZ.TÁBL. ÓVODA'!$K$43</f>
        <v>1771</v>
      </c>
      <c r="K44" s="200">
        <v>1178</v>
      </c>
      <c r="L44" s="210">
        <f>+'[8]Óvoda össz'!$E21</f>
        <v>0</v>
      </c>
      <c r="M44" s="195">
        <f>+'[5]4.SZ.TÁBL. ÓVODA'!$N43</f>
        <v>0</v>
      </c>
      <c r="N44" s="196"/>
      <c r="O44" s="210">
        <f>+'[8]Óvoda össz'!$F21</f>
        <v>0</v>
      </c>
      <c r="P44" s="195">
        <f>+'[5]4.SZ.TÁBL. ÓVODA'!$Q43</f>
        <v>0</v>
      </c>
      <c r="Q44" s="200"/>
      <c r="R44" s="210">
        <f t="shared" si="57"/>
        <v>3543</v>
      </c>
      <c r="S44" s="195">
        <f t="shared" si="56"/>
        <v>3543</v>
      </c>
      <c r="T44" s="196">
        <f t="shared" si="56"/>
        <v>2892</v>
      </c>
    </row>
    <row r="45" spans="1:20" ht="13.5" customHeight="1">
      <c r="A45" s="188" t="s">
        <v>192</v>
      </c>
      <c r="B45" s="246" t="s">
        <v>193</v>
      </c>
      <c r="C45" s="210">
        <f>+'[8]Óvoda össz'!$B22</f>
        <v>410</v>
      </c>
      <c r="D45" s="195">
        <f>+'[3]4.SZ.TÁBL. ÓVODA'!$E$44</f>
        <v>420</v>
      </c>
      <c r="E45" s="196">
        <v>420</v>
      </c>
      <c r="F45" s="210">
        <f>+'[8]Óvoda össz'!$C22</f>
        <v>792</v>
      </c>
      <c r="G45" s="195">
        <f>+'[3]4.SZ.TÁBL. ÓVODA'!$H$44</f>
        <v>792</v>
      </c>
      <c r="H45" s="196">
        <v>707</v>
      </c>
      <c r="I45" s="210">
        <f>+'[8]Óvoda össz'!$D22</f>
        <v>415</v>
      </c>
      <c r="J45" s="195">
        <f>+'[3]4.SZ.TÁBL. ÓVODA'!$K$44</f>
        <v>415</v>
      </c>
      <c r="K45" s="200">
        <v>415</v>
      </c>
      <c r="L45" s="210">
        <f>+'[8]Óvoda össz'!$E22</f>
        <v>720</v>
      </c>
      <c r="M45" s="195">
        <f>+'[3]4.SZ.TÁBL. ÓVODA'!$N$44</f>
        <v>720</v>
      </c>
      <c r="N45" s="196">
        <v>705</v>
      </c>
      <c r="O45" s="210">
        <f>+'[8]Óvoda össz'!$F22</f>
        <v>108</v>
      </c>
      <c r="P45" s="195">
        <f>+'[3]4.SZ.TÁBL. ÓVODA'!$Q$44</f>
        <v>108</v>
      </c>
      <c r="Q45" s="200">
        <v>108</v>
      </c>
      <c r="R45" s="210">
        <f t="shared" si="57"/>
        <v>2445</v>
      </c>
      <c r="S45" s="195">
        <f t="shared" si="56"/>
        <v>2455</v>
      </c>
      <c r="T45" s="196">
        <f t="shared" si="56"/>
        <v>2355</v>
      </c>
    </row>
    <row r="46" spans="1:20" ht="13.5" customHeight="1">
      <c r="A46" s="188" t="s">
        <v>194</v>
      </c>
      <c r="B46" s="246" t="s">
        <v>195</v>
      </c>
      <c r="C46" s="210">
        <f>+'[8]Óvoda össz'!$B23</f>
        <v>0</v>
      </c>
      <c r="D46" s="195">
        <f>+'[5]4.SZ.TÁBL. ÓVODA'!$E45</f>
        <v>0</v>
      </c>
      <c r="E46" s="196"/>
      <c r="F46" s="210">
        <f>+'[8]Óvoda össz'!$C23</f>
        <v>0</v>
      </c>
      <c r="G46" s="195">
        <f>+'[5]4.SZ.TÁBL. ÓVODA'!$H45</f>
        <v>0</v>
      </c>
      <c r="H46" s="196"/>
      <c r="I46" s="210">
        <f>+'[8]Óvoda össz'!$D23</f>
        <v>0</v>
      </c>
      <c r="J46" s="195">
        <f>+'[5]4.SZ.TÁBL. ÓVODA'!$K45</f>
        <v>0</v>
      </c>
      <c r="K46" s="200"/>
      <c r="L46" s="210">
        <f>+'[8]Óvoda össz'!$E23</f>
        <v>0</v>
      </c>
      <c r="M46" s="195">
        <f>+'[5]4.SZ.TÁBL. ÓVODA'!$N45</f>
        <v>0</v>
      </c>
      <c r="N46" s="196"/>
      <c r="O46" s="210">
        <f>+'[8]Óvoda össz'!$F23</f>
        <v>0</v>
      </c>
      <c r="P46" s="195">
        <f>+'[5]4.SZ.TÁBL. ÓVODA'!$Q45</f>
        <v>0</v>
      </c>
      <c r="Q46" s="200"/>
      <c r="R46" s="210">
        <f t="shared" si="57"/>
        <v>0</v>
      </c>
      <c r="S46" s="195">
        <f t="shared" si="56"/>
        <v>0</v>
      </c>
      <c r="T46" s="196">
        <f t="shared" si="56"/>
        <v>0</v>
      </c>
    </row>
    <row r="47" spans="1:20" ht="13.5" customHeight="1">
      <c r="A47" s="188" t="s">
        <v>196</v>
      </c>
      <c r="B47" s="246" t="s">
        <v>2</v>
      </c>
      <c r="C47" s="210">
        <f>+'[8]Óvoda össz'!$B24</f>
        <v>142</v>
      </c>
      <c r="D47" s="195">
        <f>+'[3]4.SZ.TÁBL. ÓVODA'!$E$46</f>
        <v>142</v>
      </c>
      <c r="E47" s="196">
        <v>71</v>
      </c>
      <c r="F47" s="210">
        <f>+'[8]Óvoda össz'!$C24</f>
        <v>320</v>
      </c>
      <c r="G47" s="195">
        <f>+'[3]4.SZ.TÁBL. ÓVODA'!$H$46</f>
        <v>320</v>
      </c>
      <c r="H47" s="196">
        <v>103</v>
      </c>
      <c r="I47" s="210">
        <f>+'[8]Óvoda össz'!$D24</f>
        <v>114</v>
      </c>
      <c r="J47" s="195">
        <f>+'[3]4.SZ.TÁBL. ÓVODA'!$K$46</f>
        <v>114</v>
      </c>
      <c r="K47" s="200">
        <v>70</v>
      </c>
      <c r="L47" s="210">
        <f>+'[8]Óvoda össz'!$E24</f>
        <v>286</v>
      </c>
      <c r="M47" s="195">
        <f>+'[3]4.SZ.TÁBL. ÓVODA'!$N$46</f>
        <v>286</v>
      </c>
      <c r="N47" s="196">
        <v>145</v>
      </c>
      <c r="O47" s="210">
        <f>+'[8]Óvoda össz'!$F24</f>
        <v>36</v>
      </c>
      <c r="P47" s="195">
        <f>+'[3]4.SZ.TÁBL. ÓVODA'!$Q$46</f>
        <v>36</v>
      </c>
      <c r="Q47" s="200"/>
      <c r="R47" s="210">
        <f t="shared" si="57"/>
        <v>898</v>
      </c>
      <c r="S47" s="195">
        <f t="shared" si="56"/>
        <v>898</v>
      </c>
      <c r="T47" s="196">
        <f t="shared" si="56"/>
        <v>389</v>
      </c>
    </row>
    <row r="48" spans="1:20" ht="13.5" customHeight="1">
      <c r="A48" s="188" t="s">
        <v>197</v>
      </c>
      <c r="B48" s="246" t="s">
        <v>198</v>
      </c>
      <c r="C48" s="210">
        <f>+'[8]Óvoda össz'!$B25</f>
        <v>0</v>
      </c>
      <c r="D48" s="195">
        <f>+'[5]4.SZ.TÁBL. ÓVODA'!$E47</f>
        <v>0</v>
      </c>
      <c r="E48" s="196"/>
      <c r="F48" s="210">
        <f>+'[8]Óvoda össz'!$C25</f>
        <v>0</v>
      </c>
      <c r="G48" s="195">
        <f>+'[5]4.SZ.TÁBL. ÓVODA'!$H47</f>
        <v>0</v>
      </c>
      <c r="H48" s="196"/>
      <c r="I48" s="210">
        <f>+'[8]Óvoda össz'!$D25</f>
        <v>0</v>
      </c>
      <c r="J48" s="195">
        <f>+'[5]4.SZ.TÁBL. ÓVODA'!$K47</f>
        <v>0</v>
      </c>
      <c r="K48" s="200"/>
      <c r="L48" s="210">
        <f>+'[8]Óvoda össz'!$E25</f>
        <v>0</v>
      </c>
      <c r="M48" s="195">
        <f>+'[5]4.SZ.TÁBL. ÓVODA'!$N47</f>
        <v>0</v>
      </c>
      <c r="N48" s="196"/>
      <c r="O48" s="210">
        <f>+'[8]Óvoda össz'!$F25</f>
        <v>0</v>
      </c>
      <c r="P48" s="195">
        <f>+'[5]4.SZ.TÁBL. ÓVODA'!$Q47</f>
        <v>0</v>
      </c>
      <c r="Q48" s="200"/>
      <c r="R48" s="210">
        <f t="shared" si="57"/>
        <v>0</v>
      </c>
      <c r="S48" s="195">
        <f t="shared" si="56"/>
        <v>0</v>
      </c>
      <c r="T48" s="196">
        <f t="shared" si="56"/>
        <v>0</v>
      </c>
    </row>
    <row r="49" spans="1:20" ht="13.5" customHeight="1">
      <c r="A49" s="188" t="s">
        <v>199</v>
      </c>
      <c r="B49" s="246" t="s">
        <v>200</v>
      </c>
      <c r="C49" s="210">
        <f>+'[8]Óvoda össz'!$B26</f>
        <v>0</v>
      </c>
      <c r="D49" s="195">
        <f>+'[5]4.SZ.TÁBL. ÓVODA'!$E48</f>
        <v>0</v>
      </c>
      <c r="E49" s="196"/>
      <c r="F49" s="210">
        <f>+'[8]Óvoda össz'!$C26</f>
        <v>0</v>
      </c>
      <c r="G49" s="195">
        <f>+'[5]4.SZ.TÁBL. ÓVODA'!$H48</f>
        <v>0</v>
      </c>
      <c r="H49" s="196"/>
      <c r="I49" s="210">
        <f>+'[8]Óvoda össz'!$D26</f>
        <v>0</v>
      </c>
      <c r="J49" s="195">
        <f>+'[5]4.SZ.TÁBL. ÓVODA'!$K48</f>
        <v>0</v>
      </c>
      <c r="K49" s="200"/>
      <c r="L49" s="210">
        <f>+'[8]Óvoda össz'!$E26</f>
        <v>0</v>
      </c>
      <c r="M49" s="195">
        <f>+'[5]4.SZ.TÁBL. ÓVODA'!$N48</f>
        <v>0</v>
      </c>
      <c r="N49" s="196"/>
      <c r="O49" s="210">
        <f>+'[8]Óvoda össz'!$F26</f>
        <v>0</v>
      </c>
      <c r="P49" s="195">
        <f>+'[5]4.SZ.TÁBL. ÓVODA'!$Q48</f>
        <v>0</v>
      </c>
      <c r="Q49" s="200"/>
      <c r="R49" s="210">
        <f t="shared" si="57"/>
        <v>0</v>
      </c>
      <c r="S49" s="195">
        <f t="shared" si="56"/>
        <v>0</v>
      </c>
      <c r="T49" s="196">
        <f t="shared" si="56"/>
        <v>0</v>
      </c>
    </row>
    <row r="50" spans="1:20" ht="13.5" customHeight="1">
      <c r="A50" s="188" t="s">
        <v>201</v>
      </c>
      <c r="B50" s="246" t="s">
        <v>202</v>
      </c>
      <c r="C50" s="210">
        <f>+'[8]Óvoda össz'!$B27</f>
        <v>0</v>
      </c>
      <c r="D50" s="195">
        <f>+'[5]4.SZ.TÁBL. ÓVODA'!$E49</f>
        <v>0</v>
      </c>
      <c r="E50" s="196"/>
      <c r="F50" s="210">
        <f>+'[8]Óvoda össz'!$C27</f>
        <v>0</v>
      </c>
      <c r="G50" s="195">
        <f>+'[5]4.SZ.TÁBL. ÓVODA'!$H49</f>
        <v>0</v>
      </c>
      <c r="H50" s="196"/>
      <c r="I50" s="210">
        <f>+'[8]Óvoda össz'!$D27</f>
        <v>0</v>
      </c>
      <c r="J50" s="195">
        <f>+'[5]4.SZ.TÁBL. ÓVODA'!$K49</f>
        <v>0</v>
      </c>
      <c r="K50" s="200"/>
      <c r="L50" s="210">
        <f>+'[8]Óvoda össz'!$E27</f>
        <v>0</v>
      </c>
      <c r="M50" s="195">
        <f>+'[5]4.SZ.TÁBL. ÓVODA'!$N49</f>
        <v>0</v>
      </c>
      <c r="N50" s="196"/>
      <c r="O50" s="210">
        <f>+'[8]Óvoda össz'!$F27</f>
        <v>0</v>
      </c>
      <c r="P50" s="195">
        <f>+'[5]4.SZ.TÁBL. ÓVODA'!$Q49</f>
        <v>0</v>
      </c>
      <c r="Q50" s="200"/>
      <c r="R50" s="210">
        <f t="shared" si="57"/>
        <v>0</v>
      </c>
      <c r="S50" s="195">
        <f t="shared" si="56"/>
        <v>0</v>
      </c>
      <c r="T50" s="196">
        <f t="shared" si="56"/>
        <v>0</v>
      </c>
    </row>
    <row r="51" spans="1:20" ht="13.5" customHeight="1">
      <c r="A51" s="188" t="s">
        <v>203</v>
      </c>
      <c r="B51" s="246" t="s">
        <v>204</v>
      </c>
      <c r="C51" s="210">
        <f>+'[8]Óvoda össz'!$B28</f>
        <v>0</v>
      </c>
      <c r="D51" s="195">
        <f>+'[3]4.SZ.TÁBL. ÓVODA'!$E$50</f>
        <v>500</v>
      </c>
      <c r="E51" s="196">
        <v>500</v>
      </c>
      <c r="F51" s="210">
        <f>+'[8]Óvoda össz'!$C28</f>
        <v>0</v>
      </c>
      <c r="G51" s="195">
        <f>+'[3]4.SZ.TÁBL. ÓVODA'!$H$50</f>
        <v>352</v>
      </c>
      <c r="H51" s="196">
        <v>352</v>
      </c>
      <c r="I51" s="210">
        <f>+'[8]Óvoda össz'!$D28</f>
        <v>0</v>
      </c>
      <c r="J51" s="195">
        <f>+'[3]4.SZ.TÁBL. ÓVODA'!$K$50</f>
        <v>138</v>
      </c>
      <c r="K51" s="200">
        <v>138</v>
      </c>
      <c r="L51" s="210">
        <f>+'[8]Óvoda össz'!$E28</f>
        <v>0</v>
      </c>
      <c r="M51" s="195">
        <f>+'[3]4.SZ.TÁBL. ÓVODA'!$N$50</f>
        <v>472</v>
      </c>
      <c r="N51" s="196">
        <v>472</v>
      </c>
      <c r="O51" s="210">
        <f>+'[8]Óvoda össz'!$F28</f>
        <v>0</v>
      </c>
      <c r="P51" s="195">
        <f>+'[3]4.SZ.TÁBL. ÓVODA'!$Q$50</f>
        <v>202</v>
      </c>
      <c r="Q51" s="200">
        <v>202</v>
      </c>
      <c r="R51" s="210">
        <f t="shared" si="57"/>
        <v>0</v>
      </c>
      <c r="S51" s="195">
        <f t="shared" si="56"/>
        <v>1664</v>
      </c>
      <c r="T51" s="196">
        <f t="shared" si="56"/>
        <v>1664</v>
      </c>
    </row>
    <row r="52" spans="1:20" ht="13.5" customHeight="1">
      <c r="A52" s="189" t="s">
        <v>203</v>
      </c>
      <c r="B52" s="247" t="s">
        <v>205</v>
      </c>
      <c r="C52" s="210">
        <f>+'[8]Óvoda össz'!$B29</f>
        <v>0</v>
      </c>
      <c r="D52" s="195">
        <f>+'[5]4.SZ.TÁBL. ÓVODA'!$E51</f>
        <v>0</v>
      </c>
      <c r="E52" s="225"/>
      <c r="F52" s="210">
        <f>+'[8]Óvoda össz'!$C29</f>
        <v>0</v>
      </c>
      <c r="G52" s="220">
        <f>+'[5]4.SZ.TÁBL. ÓVODA'!$H51</f>
        <v>0</v>
      </c>
      <c r="H52" s="225"/>
      <c r="I52" s="210">
        <f>+'[8]Óvoda össz'!$D29</f>
        <v>0</v>
      </c>
      <c r="J52" s="220">
        <f>+'[5]4.SZ.TÁBL. ÓVODA'!$K51</f>
        <v>0</v>
      </c>
      <c r="K52" s="221"/>
      <c r="L52" s="210">
        <f>+'[8]Óvoda össz'!$E29</f>
        <v>0</v>
      </c>
      <c r="M52" s="220">
        <f>+'[5]4.SZ.TÁBL. ÓVODA'!$N51</f>
        <v>0</v>
      </c>
      <c r="N52" s="225"/>
      <c r="O52" s="210">
        <f>+'[8]Óvoda össz'!$F29</f>
        <v>0</v>
      </c>
      <c r="P52" s="220">
        <f>+'[5]4.SZ.TÁBL. ÓVODA'!$Q51</f>
        <v>0</v>
      </c>
      <c r="Q52" s="221"/>
      <c r="R52" s="210">
        <f t="shared" si="57"/>
        <v>0</v>
      </c>
      <c r="S52" s="220">
        <f t="shared" si="56"/>
        <v>0</v>
      </c>
      <c r="T52" s="225">
        <f t="shared" si="56"/>
        <v>0</v>
      </c>
    </row>
    <row r="53" spans="1:20" s="322" customFormat="1" ht="13.5" customHeight="1">
      <c r="A53" s="190" t="s">
        <v>165</v>
      </c>
      <c r="B53" s="248" t="s">
        <v>123</v>
      </c>
      <c r="C53" s="288">
        <f>SUM(C39:C52)</f>
        <v>20878</v>
      </c>
      <c r="D53" s="293">
        <f>SUM(D39:D52)</f>
        <v>21027</v>
      </c>
      <c r="E53" s="294">
        <f>SUM(E39:E52)</f>
        <v>16051</v>
      </c>
      <c r="F53" s="288">
        <f>SUM(F39:F52)</f>
        <v>36021</v>
      </c>
      <c r="G53" s="293">
        <f>SUM(G39:G52)</f>
        <v>34386</v>
      </c>
      <c r="H53" s="294">
        <f t="shared" ref="H53" si="58">SUM(H39:H52)</f>
        <v>23344</v>
      </c>
      <c r="I53" s="288">
        <f>SUM(I39:I52)</f>
        <v>22161</v>
      </c>
      <c r="J53" s="293">
        <f>SUM(J39:J52)</f>
        <v>22238</v>
      </c>
      <c r="K53" s="296">
        <f t="shared" ref="K53" si="59">SUM(K39:K52)</f>
        <v>16299</v>
      </c>
      <c r="L53" s="288">
        <f>SUM(L39:L52)</f>
        <v>32103</v>
      </c>
      <c r="M53" s="293">
        <f>SUM(M39:M52)</f>
        <v>32186</v>
      </c>
      <c r="N53" s="294">
        <f t="shared" ref="N53" si="60">SUM(N39:N52)</f>
        <v>21928</v>
      </c>
      <c r="O53" s="288">
        <f>SUM(O39:O52)</f>
        <v>6036</v>
      </c>
      <c r="P53" s="293">
        <f>SUM(P39:P52)</f>
        <v>6083</v>
      </c>
      <c r="Q53" s="296">
        <f t="shared" ref="Q53" si="61">SUM(Q39:Q52)</f>
        <v>4523</v>
      </c>
      <c r="R53" s="288">
        <f>SUM(R39:R52)</f>
        <v>117199</v>
      </c>
      <c r="S53" s="293">
        <f t="shared" ref="S53:T53" si="62">SUM(S39:S52)</f>
        <v>115920</v>
      </c>
      <c r="T53" s="294">
        <f t="shared" si="62"/>
        <v>82145</v>
      </c>
    </row>
    <row r="54" spans="1:20" ht="13.5" customHeight="1">
      <c r="A54" s="187" t="s">
        <v>206</v>
      </c>
      <c r="B54" s="245" t="s">
        <v>207</v>
      </c>
      <c r="C54" s="210">
        <f>+'[8]Óvoda össz'!$B31</f>
        <v>0</v>
      </c>
      <c r="D54" s="195">
        <f>+'[5]4.SZ.TÁBL. ÓVODA'!$E53</f>
        <v>0</v>
      </c>
      <c r="E54" s="211"/>
      <c r="F54" s="210">
        <f>+'[8]Óvoda össz'!$C31</f>
        <v>0</v>
      </c>
      <c r="G54" s="206">
        <f>+'[5]4.SZ.TÁBL. ÓVODA'!$H53</f>
        <v>0</v>
      </c>
      <c r="H54" s="211"/>
      <c r="I54" s="210">
        <f>+'[8]Óvoda össz'!$D31</f>
        <v>0</v>
      </c>
      <c r="J54" s="206">
        <f>+'[5]4.SZ.TÁBL. ÓVODA'!$K53</f>
        <v>0</v>
      </c>
      <c r="K54" s="207"/>
      <c r="L54" s="210">
        <f>+'[8]Óvoda össz'!$E31</f>
        <v>0</v>
      </c>
      <c r="M54" s="206">
        <f>+'[5]4.SZ.TÁBL. ÓVODA'!$N53</f>
        <v>0</v>
      </c>
      <c r="N54" s="211"/>
      <c r="O54" s="210">
        <f>+'[8]Óvoda össz'!$F31</f>
        <v>0</v>
      </c>
      <c r="P54" s="206">
        <f>+'[5]4.SZ.TÁBL. ÓVODA'!$Q53</f>
        <v>0</v>
      </c>
      <c r="Q54" s="207"/>
      <c r="R54" s="210">
        <f t="shared" si="57"/>
        <v>0</v>
      </c>
      <c r="S54" s="206">
        <f t="shared" ref="S54:S56" si="63">+D54+G54+J54+M54+P54</f>
        <v>0</v>
      </c>
      <c r="T54" s="211">
        <f t="shared" ref="T54:T56" si="64">+E54+H54+K54+N54+Q54</f>
        <v>0</v>
      </c>
    </row>
    <row r="55" spans="1:20" ht="13.5" customHeight="1">
      <c r="A55" s="188" t="s">
        <v>208</v>
      </c>
      <c r="B55" s="246" t="s">
        <v>209</v>
      </c>
      <c r="C55" s="210">
        <f>+'[8]Óvoda össz'!$B32</f>
        <v>0</v>
      </c>
      <c r="D55" s="195">
        <f>+'[5]4.SZ.TÁBL. ÓVODA'!$E54</f>
        <v>0</v>
      </c>
      <c r="E55" s="196"/>
      <c r="F55" s="210">
        <f>+'[8]Óvoda össz'!$C32</f>
        <v>112</v>
      </c>
      <c r="G55" s="195">
        <f>+'[3]4.SZ.TÁBL. ÓVODA'!$H$54</f>
        <v>112</v>
      </c>
      <c r="H55" s="196"/>
      <c r="I55" s="210">
        <f>+'[8]Óvoda össz'!$D32</f>
        <v>0</v>
      </c>
      <c r="J55" s="195">
        <f>+'[5]4.SZ.TÁBL. ÓVODA'!$K54</f>
        <v>0</v>
      </c>
      <c r="K55" s="200"/>
      <c r="L55" s="210">
        <f>+'[8]Óvoda össz'!$E32</f>
        <v>441</v>
      </c>
      <c r="M55" s="195">
        <f>+'[3]4.SZ.TÁBL. ÓVODA'!$N$54</f>
        <v>441</v>
      </c>
      <c r="N55" s="196"/>
      <c r="O55" s="210">
        <f>+'[8]Óvoda össz'!$F32</f>
        <v>0</v>
      </c>
      <c r="P55" s="195">
        <f>+'[5]4.SZ.TÁBL. ÓVODA'!$Q54</f>
        <v>0</v>
      </c>
      <c r="Q55" s="200"/>
      <c r="R55" s="210">
        <f t="shared" si="57"/>
        <v>553</v>
      </c>
      <c r="S55" s="195">
        <f t="shared" si="63"/>
        <v>553</v>
      </c>
      <c r="T55" s="196">
        <f t="shared" si="64"/>
        <v>0</v>
      </c>
    </row>
    <row r="56" spans="1:20" ht="13.5" customHeight="1">
      <c r="A56" s="189" t="s">
        <v>210</v>
      </c>
      <c r="B56" s="247" t="s">
        <v>211</v>
      </c>
      <c r="C56" s="210">
        <f>+'[8]Óvoda össz'!$B33</f>
        <v>10</v>
      </c>
      <c r="D56" s="195">
        <f>+'[3]4.SZ.TÁBL. ÓVODA'!$E$55</f>
        <v>10</v>
      </c>
      <c r="E56" s="225"/>
      <c r="F56" s="210">
        <f>+'[8]Óvoda össz'!$C33</f>
        <v>30</v>
      </c>
      <c r="G56" s="220">
        <f>+'[3]4.SZ.TÁBL. ÓVODA'!$H$55</f>
        <v>30</v>
      </c>
      <c r="H56" s="225">
        <v>6</v>
      </c>
      <c r="I56" s="210">
        <f>+'[8]Óvoda össz'!$D33</f>
        <v>0</v>
      </c>
      <c r="J56" s="220">
        <f>+'[5]4.SZ.TÁBL. ÓVODA'!$K55</f>
        <v>0</v>
      </c>
      <c r="K56" s="221"/>
      <c r="L56" s="210">
        <f>+'[8]Óvoda össz'!$E33</f>
        <v>0</v>
      </c>
      <c r="M56" s="220">
        <f>+'[5]4.SZ.TÁBL. ÓVODA'!$N55</f>
        <v>0</v>
      </c>
      <c r="N56" s="225"/>
      <c r="O56" s="210">
        <f>+'[8]Óvoda össz'!$F33</f>
        <v>200</v>
      </c>
      <c r="P56" s="220">
        <f>+'[3]4.SZ.TÁBL. ÓVODA'!$Q$55</f>
        <v>200</v>
      </c>
      <c r="Q56" s="221">
        <v>199</v>
      </c>
      <c r="R56" s="210">
        <f t="shared" si="57"/>
        <v>240</v>
      </c>
      <c r="S56" s="220">
        <f t="shared" si="63"/>
        <v>240</v>
      </c>
      <c r="T56" s="225">
        <f t="shared" si="64"/>
        <v>205</v>
      </c>
    </row>
    <row r="57" spans="1:20" s="322" customFormat="1" ht="13.5" customHeight="1">
      <c r="A57" s="190" t="s">
        <v>166</v>
      </c>
      <c r="B57" s="248" t="s">
        <v>124</v>
      </c>
      <c r="C57" s="288">
        <f>SUM(C54:C56)</f>
        <v>10</v>
      </c>
      <c r="D57" s="293">
        <f>SUM(D54:D56)</f>
        <v>10</v>
      </c>
      <c r="E57" s="294">
        <f>SUM(E54:E56)</f>
        <v>0</v>
      </c>
      <c r="F57" s="288">
        <f>SUM(F54:F56)</f>
        <v>142</v>
      </c>
      <c r="G57" s="293">
        <f>SUM(G54:G56)</f>
        <v>142</v>
      </c>
      <c r="H57" s="294">
        <f t="shared" ref="H57" si="65">SUM(H54:H56)</f>
        <v>6</v>
      </c>
      <c r="I57" s="288">
        <f>SUM(I54:I56)</f>
        <v>0</v>
      </c>
      <c r="J57" s="293">
        <f>SUM(J54:J56)</f>
        <v>0</v>
      </c>
      <c r="K57" s="296">
        <f t="shared" ref="K57" si="66">SUM(K54:K56)</f>
        <v>0</v>
      </c>
      <c r="L57" s="288">
        <f>SUM(L54:L56)</f>
        <v>441</v>
      </c>
      <c r="M57" s="293">
        <f>SUM(M54:M56)</f>
        <v>441</v>
      </c>
      <c r="N57" s="294">
        <f t="shared" ref="N57" si="67">SUM(N54:N56)</f>
        <v>0</v>
      </c>
      <c r="O57" s="288">
        <f>SUM(O54:O56)</f>
        <v>200</v>
      </c>
      <c r="P57" s="293">
        <f>SUM(P54:P56)</f>
        <v>200</v>
      </c>
      <c r="Q57" s="296">
        <f t="shared" ref="Q57" si="68">SUM(Q54:Q56)</f>
        <v>199</v>
      </c>
      <c r="R57" s="288">
        <f>SUM(R54:R56)</f>
        <v>793</v>
      </c>
      <c r="S57" s="293">
        <f t="shared" ref="S57:T57" si="69">SUM(S54:S56)</f>
        <v>793</v>
      </c>
      <c r="T57" s="294">
        <f t="shared" si="69"/>
        <v>205</v>
      </c>
    </row>
    <row r="58" spans="1:20" s="322" customFormat="1" ht="13.5" customHeight="1">
      <c r="A58" s="190" t="s">
        <v>167</v>
      </c>
      <c r="B58" s="248" t="s">
        <v>125</v>
      </c>
      <c r="C58" s="288">
        <f>+C53+C57</f>
        <v>20888</v>
      </c>
      <c r="D58" s="293">
        <f>+D53+D57</f>
        <v>21037</v>
      </c>
      <c r="E58" s="294">
        <f>+E53+E57</f>
        <v>16051</v>
      </c>
      <c r="F58" s="288">
        <f>+F53+F57</f>
        <v>36163</v>
      </c>
      <c r="G58" s="293">
        <f>+G53+G57</f>
        <v>34528</v>
      </c>
      <c r="H58" s="294">
        <f t="shared" ref="H58" si="70">+H53+H57</f>
        <v>23350</v>
      </c>
      <c r="I58" s="288">
        <f>+I53+I57</f>
        <v>22161</v>
      </c>
      <c r="J58" s="293">
        <f>+J53+J57</f>
        <v>22238</v>
      </c>
      <c r="K58" s="296">
        <f t="shared" ref="K58" si="71">+K53+K57</f>
        <v>16299</v>
      </c>
      <c r="L58" s="288">
        <f>+L53+L57</f>
        <v>32544</v>
      </c>
      <c r="M58" s="293">
        <f>+M53+M57</f>
        <v>32627</v>
      </c>
      <c r="N58" s="294">
        <f t="shared" ref="N58" si="72">+N53+N57</f>
        <v>21928</v>
      </c>
      <c r="O58" s="288">
        <f>+O53+O57</f>
        <v>6236</v>
      </c>
      <c r="P58" s="293">
        <f>+P53+P57</f>
        <v>6283</v>
      </c>
      <c r="Q58" s="296">
        <f t="shared" ref="Q58" si="73">+Q53+Q57</f>
        <v>4722</v>
      </c>
      <c r="R58" s="288">
        <f>+R53+R57</f>
        <v>117992</v>
      </c>
      <c r="S58" s="293">
        <f t="shared" ref="S58:T58" si="74">+S53+S57</f>
        <v>116713</v>
      </c>
      <c r="T58" s="294">
        <f t="shared" si="74"/>
        <v>82350</v>
      </c>
    </row>
    <row r="59" spans="1:20" s="322" customFormat="1" ht="13.5" customHeight="1">
      <c r="A59" s="190" t="s">
        <v>168</v>
      </c>
      <c r="B59" s="248" t="s">
        <v>126</v>
      </c>
      <c r="C59" s="288">
        <f t="shared" ref="C59:J59" si="75">SUM(C60:C65)</f>
        <v>5952</v>
      </c>
      <c r="D59" s="293">
        <f>SUM(D60:D65)</f>
        <v>5981</v>
      </c>
      <c r="E59" s="294">
        <f t="shared" si="75"/>
        <v>4314</v>
      </c>
      <c r="F59" s="288">
        <f t="shared" si="75"/>
        <v>10389</v>
      </c>
      <c r="G59" s="293">
        <f t="shared" si="75"/>
        <v>10040</v>
      </c>
      <c r="H59" s="294">
        <f t="shared" si="75"/>
        <v>6084</v>
      </c>
      <c r="I59" s="288">
        <f t="shared" si="75"/>
        <v>6277</v>
      </c>
      <c r="J59" s="293">
        <f t="shared" si="75"/>
        <v>6235</v>
      </c>
      <c r="K59" s="296">
        <f t="shared" ref="K59" si="76">SUM(K60:K65)</f>
        <v>4055</v>
      </c>
      <c r="L59" s="288">
        <f>SUM(L60:L65)</f>
        <v>9350</v>
      </c>
      <c r="M59" s="293">
        <f>SUM(M60:M65)</f>
        <v>9361</v>
      </c>
      <c r="N59" s="294">
        <f>SUM(N60:N65)</f>
        <v>6066</v>
      </c>
      <c r="O59" s="288">
        <f>SUM(O60:O65)</f>
        <v>1816</v>
      </c>
      <c r="P59" s="293">
        <f>SUM(P60:P65)</f>
        <v>1829</v>
      </c>
      <c r="Q59" s="296">
        <f t="shared" ref="Q59" si="77">SUM(Q60:Q65)</f>
        <v>1165</v>
      </c>
      <c r="R59" s="288">
        <f>SUM(R60:R65)</f>
        <v>33784</v>
      </c>
      <c r="S59" s="293">
        <f t="shared" ref="S59" si="78">SUM(S60:S65)</f>
        <v>33446</v>
      </c>
      <c r="T59" s="294">
        <f>SUM(T60:T65)</f>
        <v>21684</v>
      </c>
    </row>
    <row r="60" spans="1:20" s="278" customFormat="1" ht="13.5" customHeight="1">
      <c r="A60" s="191" t="s">
        <v>168</v>
      </c>
      <c r="B60" s="249" t="s">
        <v>270</v>
      </c>
      <c r="C60" s="210">
        <f>+'[8]Óvoda össz'!$B37</f>
        <v>5488</v>
      </c>
      <c r="D60" s="195">
        <f>+'[3]4.SZ.TÁBL. ÓVODA'!$E$59</f>
        <v>5517</v>
      </c>
      <c r="E60" s="211">
        <v>4201</v>
      </c>
      <c r="F60" s="210">
        <f>+'[8]Óvoda össz'!$C37</f>
        <v>9456</v>
      </c>
      <c r="G60" s="206">
        <f>+'[3]4.SZ.TÁBL. ÓVODA'!$H$59</f>
        <v>9107</v>
      </c>
      <c r="H60" s="211">
        <v>5679</v>
      </c>
      <c r="I60" s="210">
        <f>+'[8]Óvoda össz'!$D37</f>
        <v>5841</v>
      </c>
      <c r="J60" s="206">
        <f>+'[3]4.SZ.TÁBL. ÓVODA'!$K$59</f>
        <v>5860</v>
      </c>
      <c r="K60" s="207">
        <v>3952</v>
      </c>
      <c r="L60" s="210">
        <f>+'[8]Óvoda össz'!$E37</f>
        <v>8515</v>
      </c>
      <c r="M60" s="206">
        <f>+'[3]4.SZ.TÁBL. ÓVODA'!$N$59</f>
        <v>8526</v>
      </c>
      <c r="N60" s="211">
        <v>5713</v>
      </c>
      <c r="O60" s="210">
        <f>+'[8]Óvoda össz'!$F37</f>
        <v>1591</v>
      </c>
      <c r="P60" s="206">
        <f>+'[3]4.SZ.TÁBL. ÓVODA'!$Q$59</f>
        <v>1604</v>
      </c>
      <c r="Q60" s="207">
        <v>1154</v>
      </c>
      <c r="R60" s="306">
        <f t="shared" ref="R60:R90" si="79">+C60+F60+I60+L60+O60</f>
        <v>30891</v>
      </c>
      <c r="S60" s="307">
        <f t="shared" ref="S60:S68" si="80">+D60+G60+J60+M60+P60</f>
        <v>30614</v>
      </c>
      <c r="T60" s="308">
        <f t="shared" ref="T60:T68" si="81">+E60+H60+K60+N60+Q60</f>
        <v>20699</v>
      </c>
    </row>
    <row r="61" spans="1:20" s="278" customFormat="1" ht="13.5" customHeight="1">
      <c r="A61" s="192" t="s">
        <v>168</v>
      </c>
      <c r="B61" s="250" t="s">
        <v>271</v>
      </c>
      <c r="C61" s="210">
        <f>+'[8]Óvoda össz'!$B38</f>
        <v>317</v>
      </c>
      <c r="D61" s="195">
        <f>+'[3]4.SZ.TÁBL. ÓVODA'!$E$60</f>
        <v>317</v>
      </c>
      <c r="E61" s="196">
        <v>40</v>
      </c>
      <c r="F61" s="210">
        <f>+'[8]Óvoda össz'!$C38</f>
        <v>645</v>
      </c>
      <c r="G61" s="195">
        <f>+'[3]4.SZ.TÁBL. ÓVODA'!$H$60</f>
        <v>645</v>
      </c>
      <c r="H61" s="196">
        <v>80</v>
      </c>
      <c r="I61" s="210">
        <f>+'[8]Óvoda össz'!$D38</f>
        <v>293</v>
      </c>
      <c r="J61" s="195">
        <f>+'[3]4.SZ.TÁBL. ÓVODA'!$K$60</f>
        <v>232</v>
      </c>
      <c r="K61" s="200">
        <v>37</v>
      </c>
      <c r="L61" s="210">
        <f>+'[8]Óvoda össz'!$E38</f>
        <v>586</v>
      </c>
      <c r="M61" s="195">
        <f>+'[3]4.SZ.TÁBL. ÓVODA'!$N$60</f>
        <v>586</v>
      </c>
      <c r="N61" s="196">
        <v>74</v>
      </c>
      <c r="O61" s="210">
        <f>+'[8]Óvoda össz'!$F38</f>
        <v>88</v>
      </c>
      <c r="P61" s="195">
        <f>+'[3]4.SZ.TÁBL. ÓVODA'!$Q$60</f>
        <v>88</v>
      </c>
      <c r="Q61" s="200">
        <v>11</v>
      </c>
      <c r="R61" s="306">
        <f t="shared" si="79"/>
        <v>1929</v>
      </c>
      <c r="S61" s="272">
        <f t="shared" si="80"/>
        <v>1868</v>
      </c>
      <c r="T61" s="277">
        <f t="shared" si="81"/>
        <v>242</v>
      </c>
    </row>
    <row r="62" spans="1:20" s="278" customFormat="1" ht="13.5" customHeight="1">
      <c r="A62" s="192" t="s">
        <v>168</v>
      </c>
      <c r="B62" s="250" t="s">
        <v>272</v>
      </c>
      <c r="C62" s="210">
        <f>+'[8]Óvoda össz'!$B39</f>
        <v>72</v>
      </c>
      <c r="D62" s="195">
        <f>+'[3]4.SZ.TÁBL. ÓVODA'!$E$61</f>
        <v>72</v>
      </c>
      <c r="E62" s="196">
        <v>35</v>
      </c>
      <c r="F62" s="210">
        <f>+'[8]Óvoda össz'!$C39</f>
        <v>141</v>
      </c>
      <c r="G62" s="195">
        <f>+'[3]4.SZ.TÁBL. ÓVODA'!$H$61</f>
        <v>141</v>
      </c>
      <c r="H62" s="196">
        <v>135</v>
      </c>
      <c r="I62" s="210">
        <f>+'[8]Óvoda össz'!$D39</f>
        <v>69</v>
      </c>
      <c r="J62" s="195">
        <f>+'[3]4.SZ.TÁBL. ÓVODA'!$K$61</f>
        <v>69</v>
      </c>
      <c r="K62" s="200">
        <v>32</v>
      </c>
      <c r="L62" s="210">
        <f>+'[8]Óvoda össz'!$E39</f>
        <v>120</v>
      </c>
      <c r="M62" s="195">
        <f>+'[3]4.SZ.TÁBL. ÓVODA'!$N$61</f>
        <v>120</v>
      </c>
      <c r="N62" s="196">
        <v>57</v>
      </c>
      <c r="O62" s="210">
        <f>+'[8]Óvoda össz'!$F39</f>
        <v>82</v>
      </c>
      <c r="P62" s="195">
        <f>+'[3]4.SZ.TÁBL. ÓVODA'!$Q$61</f>
        <v>82</v>
      </c>
      <c r="Q62" s="200"/>
      <c r="R62" s="306">
        <f t="shared" si="79"/>
        <v>484</v>
      </c>
      <c r="S62" s="272">
        <f t="shared" si="80"/>
        <v>484</v>
      </c>
      <c r="T62" s="277">
        <f t="shared" si="81"/>
        <v>259</v>
      </c>
    </row>
    <row r="63" spans="1:20" s="278" customFormat="1" ht="13.5" customHeight="1">
      <c r="A63" s="192" t="s">
        <v>168</v>
      </c>
      <c r="B63" s="250" t="s">
        <v>393</v>
      </c>
      <c r="C63" s="210"/>
      <c r="D63" s="195"/>
      <c r="E63" s="196"/>
      <c r="F63" s="210"/>
      <c r="G63" s="195"/>
      <c r="H63" s="196">
        <v>80</v>
      </c>
      <c r="I63" s="210"/>
      <c r="J63" s="195"/>
      <c r="K63" s="200"/>
      <c r="L63" s="210"/>
      <c r="M63" s="195"/>
      <c r="N63" s="196">
        <v>160</v>
      </c>
      <c r="O63" s="210"/>
      <c r="P63" s="195"/>
      <c r="Q63" s="200"/>
      <c r="R63" s="306"/>
      <c r="S63" s="272"/>
      <c r="T63" s="277">
        <f t="shared" si="81"/>
        <v>240</v>
      </c>
    </row>
    <row r="64" spans="1:20" s="278" customFormat="1" ht="13.5" customHeight="1">
      <c r="A64" s="192" t="s">
        <v>168</v>
      </c>
      <c r="B64" s="250" t="s">
        <v>273</v>
      </c>
      <c r="C64" s="210">
        <f>+'[8]Óvoda össz'!$B40</f>
        <v>0</v>
      </c>
      <c r="D64" s="195">
        <f>+'[5]4.SZ.TÁBL. ÓVODA'!$E62</f>
        <v>0</v>
      </c>
      <c r="E64" s="196"/>
      <c r="F64" s="210">
        <f>+'[8]Óvoda össz'!$C40</f>
        <v>0</v>
      </c>
      <c r="G64" s="195">
        <f>+'[5]4.SZ.TÁBL. ÓVODA'!$H62</f>
        <v>0</v>
      </c>
      <c r="H64" s="196"/>
      <c r="I64" s="210">
        <f>+'[8]Óvoda össz'!$D40</f>
        <v>0</v>
      </c>
      <c r="J64" s="195">
        <f>+'[5]4.SZ.TÁBL. ÓVODA'!$K62</f>
        <v>0</v>
      </c>
      <c r="K64" s="200"/>
      <c r="L64" s="210">
        <f>+'[8]Óvoda össz'!$E40</f>
        <v>0</v>
      </c>
      <c r="M64" s="195">
        <f>+'[5]4.SZ.TÁBL. ÓVODA'!$N62</f>
        <v>0</v>
      </c>
      <c r="N64" s="196"/>
      <c r="O64" s="210">
        <f>+'[8]Óvoda össz'!$F40</f>
        <v>0</v>
      </c>
      <c r="P64" s="195">
        <f>+'[5]4.SZ.TÁBL. ÓVODA'!$Q62</f>
        <v>0</v>
      </c>
      <c r="Q64" s="200"/>
      <c r="R64" s="306">
        <f t="shared" si="79"/>
        <v>0</v>
      </c>
      <c r="S64" s="272">
        <f t="shared" si="80"/>
        <v>0</v>
      </c>
      <c r="T64" s="277">
        <f t="shared" si="81"/>
        <v>0</v>
      </c>
    </row>
    <row r="65" spans="1:20" s="278" customFormat="1" ht="13.5" customHeight="1">
      <c r="A65" s="192" t="s">
        <v>168</v>
      </c>
      <c r="B65" s="250" t="s">
        <v>274</v>
      </c>
      <c r="C65" s="210">
        <f>+'[8]Óvoda össz'!$B41</f>
        <v>75</v>
      </c>
      <c r="D65" s="195">
        <f>+'[3]4.SZ.TÁBL. ÓVODA'!$E$63</f>
        <v>75</v>
      </c>
      <c r="E65" s="196">
        <v>38</v>
      </c>
      <c r="F65" s="210">
        <f>+'[8]Óvoda össz'!$C41</f>
        <v>147</v>
      </c>
      <c r="G65" s="195">
        <f>+'[3]4.SZ.TÁBL. ÓVODA'!$H$63</f>
        <v>147</v>
      </c>
      <c r="H65" s="196">
        <v>110</v>
      </c>
      <c r="I65" s="210">
        <f>+'[8]Óvoda össz'!$D41</f>
        <v>74</v>
      </c>
      <c r="J65" s="195">
        <f>+'[3]4.SZ.TÁBL. ÓVODA'!$K$63</f>
        <v>74</v>
      </c>
      <c r="K65" s="200">
        <v>34</v>
      </c>
      <c r="L65" s="210">
        <f>+'[8]Óvoda össz'!$E41</f>
        <v>129</v>
      </c>
      <c r="M65" s="195">
        <f>+'[3]4.SZ.TÁBL. ÓVODA'!$N$63</f>
        <v>129</v>
      </c>
      <c r="N65" s="196">
        <v>62</v>
      </c>
      <c r="O65" s="210">
        <f>+'[8]Óvoda össz'!$F41</f>
        <v>55</v>
      </c>
      <c r="P65" s="195">
        <f>+'[3]4.SZ.TÁBL. ÓVODA'!$Q$63</f>
        <v>55</v>
      </c>
      <c r="Q65" s="200"/>
      <c r="R65" s="306">
        <f t="shared" si="79"/>
        <v>480</v>
      </c>
      <c r="S65" s="272">
        <f t="shared" si="80"/>
        <v>480</v>
      </c>
      <c r="T65" s="277">
        <f t="shared" si="81"/>
        <v>244</v>
      </c>
    </row>
    <row r="66" spans="1:20" ht="13.5" customHeight="1">
      <c r="A66" s="187" t="s">
        <v>212</v>
      </c>
      <c r="B66" s="245" t="s">
        <v>213</v>
      </c>
      <c r="C66" s="210">
        <f>+[9]Sheet!$E$9</f>
        <v>160</v>
      </c>
      <c r="D66" s="195">
        <f>+'[3]4.SZ.TÁBL. ÓVODA'!$E$64</f>
        <v>160</v>
      </c>
      <c r="E66" s="211">
        <v>39</v>
      </c>
      <c r="F66" s="210">
        <f>+[9]Sheet!$G$9</f>
        <v>531</v>
      </c>
      <c r="G66" s="206">
        <f>+'[3]4.SZ.TÁBL. ÓVODA'!$H$64</f>
        <v>631</v>
      </c>
      <c r="H66" s="211">
        <v>289</v>
      </c>
      <c r="I66" s="210"/>
      <c r="J66" s="206">
        <f>+'[5]4.SZ.TÁBL. ÓVODA'!$K64</f>
        <v>0</v>
      </c>
      <c r="K66" s="207"/>
      <c r="L66" s="210"/>
      <c r="M66" s="206">
        <f>+'[5]4.SZ.TÁBL. ÓVODA'!$N64</f>
        <v>0</v>
      </c>
      <c r="N66" s="211"/>
      <c r="O66" s="210">
        <f>+[9]Sheet!$M$9</f>
        <v>92</v>
      </c>
      <c r="P66" s="206">
        <f>+'[3]4.SZ.TÁBL. ÓVODA'!$Q$64</f>
        <v>292</v>
      </c>
      <c r="Q66" s="207">
        <v>48</v>
      </c>
      <c r="R66" s="210">
        <f t="shared" si="79"/>
        <v>783</v>
      </c>
      <c r="S66" s="206">
        <f t="shared" si="80"/>
        <v>1083</v>
      </c>
      <c r="T66" s="211">
        <f t="shared" si="81"/>
        <v>376</v>
      </c>
    </row>
    <row r="67" spans="1:20" ht="13.5" customHeight="1">
      <c r="A67" s="188" t="s">
        <v>214</v>
      </c>
      <c r="B67" s="246" t="s">
        <v>215</v>
      </c>
      <c r="C67" s="203">
        <f>+[9]Sheet!$E$16</f>
        <v>275</v>
      </c>
      <c r="D67" s="195">
        <f>+'[3]4.SZ.TÁBL. ÓVODA'!$E$65</f>
        <v>275</v>
      </c>
      <c r="E67" s="196">
        <v>89</v>
      </c>
      <c r="F67" s="203">
        <f>+[9]Sheet!$G$16</f>
        <v>430</v>
      </c>
      <c r="G67" s="195">
        <f>+'[3]4.SZ.TÁBL. ÓVODA'!$H$65</f>
        <v>736</v>
      </c>
      <c r="H67" s="196">
        <v>637</v>
      </c>
      <c r="I67" s="203"/>
      <c r="J67" s="195">
        <f>+'[3]4.SZ.TÁBL. ÓVODA'!$K$65</f>
        <v>15</v>
      </c>
      <c r="K67" s="200">
        <v>15</v>
      </c>
      <c r="L67" s="203"/>
      <c r="M67" s="195">
        <f>+'[5]4.SZ.TÁBL. ÓVODA'!$N65</f>
        <v>0</v>
      </c>
      <c r="N67" s="196"/>
      <c r="O67" s="203">
        <f>+[9]Sheet!$M$16</f>
        <v>240</v>
      </c>
      <c r="P67" s="195">
        <f>+'[3]4.SZ.TÁBL. ÓVODA'!$Q$65</f>
        <v>240</v>
      </c>
      <c r="Q67" s="200">
        <v>170</v>
      </c>
      <c r="R67" s="203">
        <f t="shared" si="79"/>
        <v>945</v>
      </c>
      <c r="S67" s="195">
        <f t="shared" si="80"/>
        <v>1266</v>
      </c>
      <c r="T67" s="196">
        <f t="shared" si="81"/>
        <v>911</v>
      </c>
    </row>
    <row r="68" spans="1:20" ht="13.5" customHeight="1">
      <c r="A68" s="189" t="s">
        <v>216</v>
      </c>
      <c r="B68" s="247" t="s">
        <v>217</v>
      </c>
      <c r="C68" s="224"/>
      <c r="D68" s="195">
        <f>+'[5]4.SZ.TÁBL. ÓVODA'!$E66</f>
        <v>0</v>
      </c>
      <c r="E68" s="225"/>
      <c r="F68" s="224"/>
      <c r="G68" s="220">
        <f>+'[5]4.SZ.TÁBL. ÓVODA'!$H66</f>
        <v>0</v>
      </c>
      <c r="H68" s="225"/>
      <c r="I68" s="224"/>
      <c r="J68" s="220">
        <f>+'[5]4.SZ.TÁBL. ÓVODA'!$K66</f>
        <v>0</v>
      </c>
      <c r="K68" s="221"/>
      <c r="L68" s="224"/>
      <c r="M68" s="220">
        <f>+'[5]4.SZ.TÁBL. ÓVODA'!$N66</f>
        <v>0</v>
      </c>
      <c r="N68" s="225"/>
      <c r="O68" s="224"/>
      <c r="P68" s="220">
        <f>+'[5]4.SZ.TÁBL. ÓVODA'!$Q66</f>
        <v>0</v>
      </c>
      <c r="Q68" s="221"/>
      <c r="R68" s="224">
        <f t="shared" si="79"/>
        <v>0</v>
      </c>
      <c r="S68" s="220">
        <f t="shared" si="80"/>
        <v>0</v>
      </c>
      <c r="T68" s="225">
        <f t="shared" si="81"/>
        <v>0</v>
      </c>
    </row>
    <row r="69" spans="1:20" s="322" customFormat="1" ht="13.5" customHeight="1">
      <c r="A69" s="190" t="s">
        <v>169</v>
      </c>
      <c r="B69" s="248" t="s">
        <v>127</v>
      </c>
      <c r="C69" s="288">
        <f>SUM(C66:C68)</f>
        <v>435</v>
      </c>
      <c r="D69" s="293">
        <f>SUM(D66:D68)</f>
        <v>435</v>
      </c>
      <c r="E69" s="294">
        <f>SUM(E66:E68)</f>
        <v>128</v>
      </c>
      <c r="F69" s="288">
        <f>SUM(F66:F68)</f>
        <v>961</v>
      </c>
      <c r="G69" s="293">
        <f>SUM(G66:G68)</f>
        <v>1367</v>
      </c>
      <c r="H69" s="294">
        <f t="shared" ref="H69" si="82">SUM(H66:H68)</f>
        <v>926</v>
      </c>
      <c r="I69" s="288">
        <f>SUM(I66:I68)</f>
        <v>0</v>
      </c>
      <c r="J69" s="293">
        <f>SUM(J66:J68)</f>
        <v>15</v>
      </c>
      <c r="K69" s="296">
        <f t="shared" ref="K69" si="83">SUM(K66:K68)</f>
        <v>15</v>
      </c>
      <c r="L69" s="288">
        <f>SUM(L66:L68)</f>
        <v>0</v>
      </c>
      <c r="M69" s="293">
        <f>SUM(M66:M68)</f>
        <v>0</v>
      </c>
      <c r="N69" s="294">
        <f t="shared" ref="N69" si="84">SUM(N66:N68)</f>
        <v>0</v>
      </c>
      <c r="O69" s="288">
        <f>SUM(O66:O68)</f>
        <v>332</v>
      </c>
      <c r="P69" s="293">
        <f>SUM(P66:P68)</f>
        <v>532</v>
      </c>
      <c r="Q69" s="296">
        <f t="shared" ref="Q69" si="85">SUM(Q66:Q68)</f>
        <v>218</v>
      </c>
      <c r="R69" s="288">
        <f>SUM(R66:R68)</f>
        <v>1728</v>
      </c>
      <c r="S69" s="293">
        <f t="shared" ref="S69:T69" si="86">SUM(S66:S68)</f>
        <v>2349</v>
      </c>
      <c r="T69" s="294">
        <f t="shared" si="86"/>
        <v>1287</v>
      </c>
    </row>
    <row r="70" spans="1:20" ht="13.5" customHeight="1">
      <c r="A70" s="187" t="s">
        <v>218</v>
      </c>
      <c r="B70" s="245" t="s">
        <v>219</v>
      </c>
      <c r="C70" s="210"/>
      <c r="D70" s="195">
        <f>+'[5]4.SZ.TÁBL. ÓVODA'!$E68</f>
        <v>0</v>
      </c>
      <c r="E70" s="211"/>
      <c r="F70" s="210"/>
      <c r="G70" s="206">
        <f>+'[5]4.SZ.TÁBL. ÓVODA'!$H68</f>
        <v>0</v>
      </c>
      <c r="H70" s="211"/>
      <c r="I70" s="210"/>
      <c r="J70" s="206">
        <f>+'[5]4.SZ.TÁBL. ÓVODA'!$K68</f>
        <v>0</v>
      </c>
      <c r="K70" s="207"/>
      <c r="L70" s="210"/>
      <c r="M70" s="206">
        <f>+'[5]4.SZ.TÁBL. ÓVODA'!$N68</f>
        <v>0</v>
      </c>
      <c r="N70" s="211"/>
      <c r="O70" s="210">
        <f>+[9]Sheet!$M$25</f>
        <v>180</v>
      </c>
      <c r="P70" s="206">
        <f>+'[3]4.SZ.TÁBL. ÓVODA'!$Q$68</f>
        <v>180</v>
      </c>
      <c r="Q70" s="207">
        <v>120</v>
      </c>
      <c r="R70" s="210">
        <f t="shared" si="79"/>
        <v>180</v>
      </c>
      <c r="S70" s="206">
        <f t="shared" ref="S70:S71" si="87">+D70+G70+J70+M70+P70</f>
        <v>180</v>
      </c>
      <c r="T70" s="211">
        <f t="shared" ref="T70:T71" si="88">+E70+H70+K70+N70+Q70</f>
        <v>120</v>
      </c>
    </row>
    <row r="71" spans="1:20" ht="13.5" customHeight="1">
      <c r="A71" s="189" t="s">
        <v>220</v>
      </c>
      <c r="B71" s="247" t="s">
        <v>221</v>
      </c>
      <c r="C71" s="224">
        <f>+[9]Sheet!$E$28</f>
        <v>200</v>
      </c>
      <c r="D71" s="195">
        <f>+'[3]4.SZ.TÁBL. ÓVODA'!$E$69</f>
        <v>200</v>
      </c>
      <c r="E71" s="225">
        <v>136</v>
      </c>
      <c r="F71" s="224">
        <f>+[9]Sheet!$G$28</f>
        <v>150</v>
      </c>
      <c r="G71" s="220">
        <f>+'[3]4.SZ.TÁBL. ÓVODA'!$H$69</f>
        <v>150</v>
      </c>
      <c r="H71" s="225">
        <v>94</v>
      </c>
      <c r="I71" s="224">
        <f>+[9]Sheet!$I$28</f>
        <v>40</v>
      </c>
      <c r="J71" s="220">
        <f>+'[3]4.SZ.TÁBL. ÓVODA'!$K$69</f>
        <v>40</v>
      </c>
      <c r="K71" s="221">
        <v>27</v>
      </c>
      <c r="L71" s="224">
        <f>+[9]Sheet!$K$28</f>
        <v>40</v>
      </c>
      <c r="M71" s="220">
        <f>+'[3]4.SZ.TÁBL. ÓVODA'!$N$69</f>
        <v>40</v>
      </c>
      <c r="N71" s="225">
        <v>26</v>
      </c>
      <c r="O71" s="224">
        <f>+[9]Sheet!$M$28</f>
        <v>105</v>
      </c>
      <c r="P71" s="220">
        <f>+'[3]4.SZ.TÁBL. ÓVODA'!$Q$69</f>
        <v>105</v>
      </c>
      <c r="Q71" s="221">
        <v>45</v>
      </c>
      <c r="R71" s="224">
        <f t="shared" si="79"/>
        <v>535</v>
      </c>
      <c r="S71" s="220">
        <f t="shared" si="87"/>
        <v>535</v>
      </c>
      <c r="T71" s="225">
        <f t="shared" si="88"/>
        <v>328</v>
      </c>
    </row>
    <row r="72" spans="1:20" s="322" customFormat="1" ht="13.5" customHeight="1">
      <c r="A72" s="190" t="s">
        <v>170</v>
      </c>
      <c r="B72" s="248" t="s">
        <v>128</v>
      </c>
      <c r="C72" s="288">
        <f>SUM(C70:C71)</f>
        <v>200</v>
      </c>
      <c r="D72" s="293">
        <f>SUM(D70:D71)</f>
        <v>200</v>
      </c>
      <c r="E72" s="294">
        <f>SUM(E70:E71)</f>
        <v>136</v>
      </c>
      <c r="F72" s="288">
        <f>SUM(F70:F71)</f>
        <v>150</v>
      </c>
      <c r="G72" s="293">
        <f>SUM(G70:G71)</f>
        <v>150</v>
      </c>
      <c r="H72" s="294">
        <f t="shared" ref="H72" si="89">SUM(H70:H71)</f>
        <v>94</v>
      </c>
      <c r="I72" s="288">
        <f>SUM(I70:I71)</f>
        <v>40</v>
      </c>
      <c r="J72" s="293">
        <f>SUM(J70:J71)</f>
        <v>40</v>
      </c>
      <c r="K72" s="296">
        <f t="shared" ref="K72" si="90">SUM(K70:K71)</f>
        <v>27</v>
      </c>
      <c r="L72" s="288">
        <f>SUM(L70:L71)</f>
        <v>40</v>
      </c>
      <c r="M72" s="293">
        <f>SUM(M70:M71)</f>
        <v>40</v>
      </c>
      <c r="N72" s="294">
        <f t="shared" ref="N72" si="91">SUM(N70:N71)</f>
        <v>26</v>
      </c>
      <c r="O72" s="288">
        <f>SUM(O70:O71)</f>
        <v>285</v>
      </c>
      <c r="P72" s="293">
        <f>SUM(P70:P71)</f>
        <v>285</v>
      </c>
      <c r="Q72" s="296">
        <f t="shared" ref="Q72" si="92">SUM(Q70:Q71)</f>
        <v>165</v>
      </c>
      <c r="R72" s="288">
        <f>SUM(R70:R71)</f>
        <v>715</v>
      </c>
      <c r="S72" s="293">
        <f t="shared" ref="S72:T72" si="93">SUM(S70:S71)</f>
        <v>715</v>
      </c>
      <c r="T72" s="294">
        <f t="shared" si="93"/>
        <v>448</v>
      </c>
    </row>
    <row r="73" spans="1:20" ht="13.5" customHeight="1">
      <c r="A73" s="187" t="s">
        <v>222</v>
      </c>
      <c r="B73" s="245" t="s">
        <v>223</v>
      </c>
      <c r="C73" s="210">
        <f>+[9]Sheet!$E$32</f>
        <v>865</v>
      </c>
      <c r="D73" s="195">
        <f>+'[3]4.SZ.TÁBL. ÓVODA'!$E$71</f>
        <v>864</v>
      </c>
      <c r="E73" s="211">
        <v>555</v>
      </c>
      <c r="F73" s="210">
        <f>+[9]Sheet!$G$32</f>
        <v>2300</v>
      </c>
      <c r="G73" s="206">
        <f>+'[3]4.SZ.TÁBL. ÓVODA'!$H$71</f>
        <v>2300</v>
      </c>
      <c r="H73" s="211">
        <v>1549</v>
      </c>
      <c r="I73" s="210"/>
      <c r="J73" s="206">
        <f>+'[5]4.SZ.TÁBL. ÓVODA'!$K71</f>
        <v>0</v>
      </c>
      <c r="K73" s="207"/>
      <c r="L73" s="210"/>
      <c r="M73" s="206">
        <f>+'[5]4.SZ.TÁBL. ÓVODA'!$N71</f>
        <v>0</v>
      </c>
      <c r="N73" s="211"/>
      <c r="O73" s="210"/>
      <c r="P73" s="206">
        <f>+'[5]4.SZ.TÁBL. ÓVODA'!$Q71</f>
        <v>0</v>
      </c>
      <c r="Q73" s="207"/>
      <c r="R73" s="210">
        <f t="shared" si="79"/>
        <v>3165</v>
      </c>
      <c r="S73" s="206">
        <f t="shared" ref="S73:S76" si="94">+D73+G73+J73+M73+P73</f>
        <v>3164</v>
      </c>
      <c r="T73" s="211">
        <f t="shared" ref="T73:T76" si="95">+E73+H73+K73+N73+Q73</f>
        <v>2104</v>
      </c>
    </row>
    <row r="74" spans="1:20" ht="13.5" customHeight="1">
      <c r="A74" s="188" t="s">
        <v>224</v>
      </c>
      <c r="B74" s="246" t="s">
        <v>3</v>
      </c>
      <c r="C74" s="203">
        <f>+[9]Sheet!$E$34</f>
        <v>3083</v>
      </c>
      <c r="D74" s="195">
        <f>+'[3]4.SZ.TÁBL. ÓVODA'!$E$72</f>
        <v>3083</v>
      </c>
      <c r="E74" s="196">
        <v>1658</v>
      </c>
      <c r="F74" s="203"/>
      <c r="G74" s="195">
        <f>+'[5]4.SZ.TÁBL. ÓVODA'!$H72</f>
        <v>0</v>
      </c>
      <c r="H74" s="196"/>
      <c r="I74" s="203"/>
      <c r="J74" s="195">
        <f>+'[5]4.SZ.TÁBL. ÓVODA'!$K72</f>
        <v>0</v>
      </c>
      <c r="K74" s="200"/>
      <c r="L74" s="203"/>
      <c r="M74" s="195">
        <f>+'[5]4.SZ.TÁBL. ÓVODA'!$N72</f>
        <v>0</v>
      </c>
      <c r="N74" s="196"/>
      <c r="O74" s="203"/>
      <c r="P74" s="195">
        <f>+'[5]4.SZ.TÁBL. ÓVODA'!$Q72</f>
        <v>0</v>
      </c>
      <c r="Q74" s="200"/>
      <c r="R74" s="203">
        <f t="shared" si="79"/>
        <v>3083</v>
      </c>
      <c r="S74" s="195">
        <f t="shared" si="94"/>
        <v>3083</v>
      </c>
      <c r="T74" s="196">
        <f t="shared" si="95"/>
        <v>1658</v>
      </c>
    </row>
    <row r="75" spans="1:20" ht="13.5" customHeight="1">
      <c r="A75" s="188" t="s">
        <v>225</v>
      </c>
      <c r="B75" s="246" t="s">
        <v>226</v>
      </c>
      <c r="C75" s="203"/>
      <c r="D75" s="195">
        <f>+'[5]4.SZ.TÁBL. ÓVODA'!$E73</f>
        <v>0</v>
      </c>
      <c r="E75" s="196"/>
      <c r="F75" s="203"/>
      <c r="G75" s="195">
        <f>+'[5]4.SZ.TÁBL. ÓVODA'!$H73</f>
        <v>0</v>
      </c>
      <c r="H75" s="196"/>
      <c r="I75" s="203"/>
      <c r="J75" s="195">
        <f>+'[5]4.SZ.TÁBL. ÓVODA'!$K73</f>
        <v>0</v>
      </c>
      <c r="K75" s="200"/>
      <c r="L75" s="203"/>
      <c r="M75" s="195">
        <f>+'[5]4.SZ.TÁBL. ÓVODA'!$N73</f>
        <v>0</v>
      </c>
      <c r="N75" s="196"/>
      <c r="O75" s="203"/>
      <c r="P75" s="195">
        <f>+'[5]4.SZ.TÁBL. ÓVODA'!$Q73</f>
        <v>0</v>
      </c>
      <c r="Q75" s="200"/>
      <c r="R75" s="203">
        <f t="shared" si="79"/>
        <v>0</v>
      </c>
      <c r="S75" s="195">
        <f t="shared" si="94"/>
        <v>0</v>
      </c>
      <c r="T75" s="196">
        <f t="shared" si="95"/>
        <v>0</v>
      </c>
    </row>
    <row r="76" spans="1:20" ht="13.5" customHeight="1">
      <c r="A76" s="188" t="s">
        <v>227</v>
      </c>
      <c r="B76" s="246" t="s">
        <v>228</v>
      </c>
      <c r="C76" s="203">
        <f>+[9]Sheet!$E$38</f>
        <v>100</v>
      </c>
      <c r="D76" s="195">
        <f>+'[3]4.SZ.TÁBL. ÓVODA'!$E$74</f>
        <v>123</v>
      </c>
      <c r="E76" s="196">
        <v>123</v>
      </c>
      <c r="F76" s="203">
        <f>+[9]Sheet!$G$38</f>
        <v>950</v>
      </c>
      <c r="G76" s="195">
        <f>+'[3]4.SZ.TÁBL. ÓVODA'!$H$74</f>
        <v>2002</v>
      </c>
      <c r="H76" s="196">
        <v>2002</v>
      </c>
      <c r="I76" s="203"/>
      <c r="J76" s="195">
        <f>+'[5]4.SZ.TÁBL. ÓVODA'!$K74</f>
        <v>0</v>
      </c>
      <c r="K76" s="200"/>
      <c r="L76" s="203"/>
      <c r="M76" s="195">
        <f>+'[5]4.SZ.TÁBL. ÓVODA'!$N74</f>
        <v>0</v>
      </c>
      <c r="N76" s="196"/>
      <c r="O76" s="203">
        <f>+[9]Sheet!$M$38</f>
        <v>100</v>
      </c>
      <c r="P76" s="195">
        <f>+'[3]4.SZ.TÁBL. ÓVODA'!$Q$74</f>
        <v>0</v>
      </c>
      <c r="Q76" s="200"/>
      <c r="R76" s="203">
        <f t="shared" si="79"/>
        <v>1150</v>
      </c>
      <c r="S76" s="195">
        <f t="shared" si="94"/>
        <v>2125</v>
      </c>
      <c r="T76" s="196">
        <f t="shared" si="95"/>
        <v>2125</v>
      </c>
    </row>
    <row r="77" spans="1:20" ht="13.5" customHeight="1">
      <c r="A77" s="188" t="s">
        <v>229</v>
      </c>
      <c r="B77" s="246" t="s">
        <v>230</v>
      </c>
      <c r="C77" s="203"/>
      <c r="D77" s="195">
        <f>+'[5]4.SZ.TÁBL. ÓVODA'!$E75</f>
        <v>0</v>
      </c>
      <c r="E77" s="196"/>
      <c r="F77" s="203"/>
      <c r="G77" s="195">
        <f>+'[5]4.SZ.TÁBL. ÓVODA'!$H75</f>
        <v>0</v>
      </c>
      <c r="H77" s="196"/>
      <c r="I77" s="203"/>
      <c r="J77" s="195">
        <f>+'[5]4.SZ.TÁBL. ÓVODA'!$K75</f>
        <v>0</v>
      </c>
      <c r="K77" s="200"/>
      <c r="L77" s="203"/>
      <c r="M77" s="195">
        <f>+'[5]4.SZ.TÁBL. ÓVODA'!$N75</f>
        <v>0</v>
      </c>
      <c r="N77" s="196"/>
      <c r="O77" s="203"/>
      <c r="P77" s="195">
        <f>+'[5]4.SZ.TÁBL. ÓVODA'!$Q75</f>
        <v>0</v>
      </c>
      <c r="Q77" s="200"/>
      <c r="R77" s="203">
        <f>SUM(R78:R79)</f>
        <v>0</v>
      </c>
      <c r="S77" s="195">
        <f t="shared" ref="S77:T77" si="96">SUM(S78:S79)</f>
        <v>0</v>
      </c>
      <c r="T77" s="196">
        <f t="shared" si="96"/>
        <v>0</v>
      </c>
    </row>
    <row r="78" spans="1:20" s="278" customFormat="1" ht="13.5" customHeight="1">
      <c r="A78" s="192" t="s">
        <v>229</v>
      </c>
      <c r="B78" s="250" t="s">
        <v>275</v>
      </c>
      <c r="C78" s="276"/>
      <c r="D78" s="195">
        <f>+'[5]4.SZ.TÁBL. ÓVODA'!$E76</f>
        <v>0</v>
      </c>
      <c r="E78" s="277"/>
      <c r="F78" s="276"/>
      <c r="G78" s="195">
        <f>+'[5]4.SZ.TÁBL. ÓVODA'!$H76</f>
        <v>0</v>
      </c>
      <c r="H78" s="277"/>
      <c r="I78" s="276"/>
      <c r="J78" s="195">
        <f>+'[5]4.SZ.TÁBL. ÓVODA'!$K76</f>
        <v>0</v>
      </c>
      <c r="K78" s="273"/>
      <c r="L78" s="276"/>
      <c r="M78" s="195">
        <f>+'[5]4.SZ.TÁBL. ÓVODA'!$N76</f>
        <v>0</v>
      </c>
      <c r="N78" s="277"/>
      <c r="O78" s="276"/>
      <c r="P78" s="195">
        <f>+'[5]4.SZ.TÁBL. ÓVODA'!$Q76</f>
        <v>0</v>
      </c>
      <c r="Q78" s="273"/>
      <c r="R78" s="203">
        <f t="shared" si="79"/>
        <v>0</v>
      </c>
      <c r="S78" s="195">
        <f t="shared" ref="S78:S81" si="97">+D78+G78+J78+M78+P78</f>
        <v>0</v>
      </c>
      <c r="T78" s="196">
        <f t="shared" ref="T78:T81" si="98">+E78+H78+K78+N78+Q78</f>
        <v>0</v>
      </c>
    </row>
    <row r="79" spans="1:20" s="278" customFormat="1" ht="13.5" customHeight="1">
      <c r="A79" s="192" t="s">
        <v>229</v>
      </c>
      <c r="B79" s="250" t="s">
        <v>276</v>
      </c>
      <c r="C79" s="276"/>
      <c r="D79" s="195">
        <f>+'[5]4.SZ.TÁBL. ÓVODA'!$E77</f>
        <v>0</v>
      </c>
      <c r="E79" s="277"/>
      <c r="F79" s="276"/>
      <c r="G79" s="195">
        <f>+'[5]4.SZ.TÁBL. ÓVODA'!$H77</f>
        <v>0</v>
      </c>
      <c r="H79" s="277"/>
      <c r="I79" s="276"/>
      <c r="J79" s="195">
        <f>+'[5]4.SZ.TÁBL. ÓVODA'!$K77</f>
        <v>0</v>
      </c>
      <c r="K79" s="273"/>
      <c r="L79" s="276"/>
      <c r="M79" s="195">
        <f>+'[5]4.SZ.TÁBL. ÓVODA'!$N77</f>
        <v>0</v>
      </c>
      <c r="N79" s="277"/>
      <c r="O79" s="276"/>
      <c r="P79" s="195">
        <f>+'[5]4.SZ.TÁBL. ÓVODA'!$Q77</f>
        <v>0</v>
      </c>
      <c r="Q79" s="273"/>
      <c r="R79" s="203">
        <f t="shared" si="79"/>
        <v>0</v>
      </c>
      <c r="S79" s="195">
        <f t="shared" si="97"/>
        <v>0</v>
      </c>
      <c r="T79" s="196">
        <f t="shared" si="98"/>
        <v>0</v>
      </c>
    </row>
    <row r="80" spans="1:20" ht="13.5" customHeight="1">
      <c r="A80" s="188" t="s">
        <v>231</v>
      </c>
      <c r="B80" s="246" t="s">
        <v>232</v>
      </c>
      <c r="C80" s="203">
        <f>+[9]Sheet!$E$40</f>
        <v>570</v>
      </c>
      <c r="D80" s="195">
        <f>+'[3]4.SZ.TÁBL. ÓVODA'!$E$78</f>
        <v>495</v>
      </c>
      <c r="E80" s="196">
        <v>262</v>
      </c>
      <c r="F80" s="203">
        <f>+[9]Sheet!$G$40</f>
        <v>735</v>
      </c>
      <c r="G80" s="195">
        <f>+'[3]4.SZ.TÁBL. ÓVODA'!$H$78</f>
        <v>635</v>
      </c>
      <c r="H80" s="196">
        <v>331</v>
      </c>
      <c r="I80" s="203"/>
      <c r="J80" s="195">
        <f>+'[5]4.SZ.TÁBL. ÓVODA'!$K78</f>
        <v>0</v>
      </c>
      <c r="K80" s="200"/>
      <c r="L80" s="203">
        <f>+[9]Sheet!$K$39</f>
        <v>494</v>
      </c>
      <c r="M80" s="195">
        <f>+'[3]4.SZ.TÁBL. ÓVODA'!$N$78</f>
        <v>423</v>
      </c>
      <c r="N80" s="196">
        <v>11</v>
      </c>
      <c r="O80" s="203">
        <f>+[9]Sheet!$M$40</f>
        <v>250</v>
      </c>
      <c r="P80" s="195">
        <f>+'[3]4.SZ.TÁBL. ÓVODA'!$Q$78</f>
        <v>250</v>
      </c>
      <c r="Q80" s="200">
        <v>166</v>
      </c>
      <c r="R80" s="203">
        <f t="shared" si="79"/>
        <v>2049</v>
      </c>
      <c r="S80" s="195">
        <f t="shared" si="97"/>
        <v>1803</v>
      </c>
      <c r="T80" s="196">
        <f t="shared" si="98"/>
        <v>770</v>
      </c>
    </row>
    <row r="81" spans="1:20" ht="13.5" customHeight="1">
      <c r="A81" s="189" t="s">
        <v>233</v>
      </c>
      <c r="B81" s="247" t="s">
        <v>234</v>
      </c>
      <c r="C81" s="224">
        <f>+[9]Sheet!$E$50</f>
        <v>100</v>
      </c>
      <c r="D81" s="195">
        <f>+'[3]4.SZ.TÁBL. ÓVODA'!$E$79</f>
        <v>110</v>
      </c>
      <c r="E81" s="225">
        <v>83</v>
      </c>
      <c r="F81" s="224">
        <f>+[9]Sheet!$G$50</f>
        <v>300</v>
      </c>
      <c r="G81" s="220">
        <f>+'[3]4.SZ.TÁBL. ÓVODA'!$H$79</f>
        <v>175</v>
      </c>
      <c r="H81" s="225">
        <v>190</v>
      </c>
      <c r="I81" s="224"/>
      <c r="J81" s="220">
        <f>+'[3]4.SZ.TÁBL. ÓVODA'!$K$79</f>
        <v>38</v>
      </c>
      <c r="K81" s="221">
        <v>38</v>
      </c>
      <c r="L81" s="224"/>
      <c r="M81" s="220">
        <f>+'[3]4.SZ.TÁBL. ÓVODA'!$N$79</f>
        <v>30</v>
      </c>
      <c r="N81" s="225">
        <v>30</v>
      </c>
      <c r="O81" s="224">
        <f>+[9]Sheet!$M$50</f>
        <v>1200</v>
      </c>
      <c r="P81" s="220">
        <f>+'[3]4.SZ.TÁBL. ÓVODA'!$Q$79</f>
        <v>1099</v>
      </c>
      <c r="Q81" s="221">
        <v>481</v>
      </c>
      <c r="R81" s="224">
        <f t="shared" si="79"/>
        <v>1600</v>
      </c>
      <c r="S81" s="220">
        <f t="shared" si="97"/>
        <v>1452</v>
      </c>
      <c r="T81" s="225">
        <f t="shared" si="98"/>
        <v>822</v>
      </c>
    </row>
    <row r="82" spans="1:20" s="322" customFormat="1" ht="13.5" customHeight="1">
      <c r="A82" s="190" t="s">
        <v>171</v>
      </c>
      <c r="B82" s="248" t="s">
        <v>129</v>
      </c>
      <c r="C82" s="288">
        <f>SUM(C73:C81)-SUM(C78:C79)</f>
        <v>4718</v>
      </c>
      <c r="D82" s="293">
        <f>SUM(D73:D81)-SUM(D78:D79)</f>
        <v>4675</v>
      </c>
      <c r="E82" s="294">
        <f>SUM(E73:E81)-SUM(E78:E79)</f>
        <v>2681</v>
      </c>
      <c r="F82" s="288">
        <f>SUM(F73:F81)-SUM(F78:F79)</f>
        <v>4285</v>
      </c>
      <c r="G82" s="293">
        <f>SUM(G73:G81)-SUM(G78:G79)</f>
        <v>5112</v>
      </c>
      <c r="H82" s="294">
        <f t="shared" ref="H82" si="99">SUM(H73:H81)-SUM(H78:H79)</f>
        <v>4072</v>
      </c>
      <c r="I82" s="288">
        <f>SUM(I73:I81)-SUM(I78:I79)</f>
        <v>0</v>
      </c>
      <c r="J82" s="293">
        <f>SUM(J73:J81)-SUM(J78:J79)</f>
        <v>38</v>
      </c>
      <c r="K82" s="296">
        <f t="shared" ref="K82" si="100">SUM(K73:K81)-SUM(K78:K79)</f>
        <v>38</v>
      </c>
      <c r="L82" s="288">
        <f>SUM(L73:L81)-SUM(L78:L79)</f>
        <v>494</v>
      </c>
      <c r="M82" s="293">
        <f>SUM(M73:M81)-SUM(M78:M79)</f>
        <v>453</v>
      </c>
      <c r="N82" s="294">
        <f t="shared" ref="N82" si="101">SUM(N73:N81)-SUM(N78:N79)</f>
        <v>41</v>
      </c>
      <c r="O82" s="288">
        <f>SUM(O73:O81)-SUM(O78:O79)</f>
        <v>1550</v>
      </c>
      <c r="P82" s="293">
        <f>SUM(P73:P81)-SUM(P78:P79)</f>
        <v>1349</v>
      </c>
      <c r="Q82" s="296">
        <f t="shared" ref="Q82" si="102">SUM(Q73:Q81)-SUM(Q78:Q79)</f>
        <v>647</v>
      </c>
      <c r="R82" s="288">
        <f>SUM(R73:R81)-SUM(R78:R79)</f>
        <v>11047</v>
      </c>
      <c r="S82" s="293">
        <f t="shared" ref="S82:T82" si="103">SUM(S73:S81)-SUM(S78:S79)</f>
        <v>11627</v>
      </c>
      <c r="T82" s="294">
        <f t="shared" si="103"/>
        <v>7479</v>
      </c>
    </row>
    <row r="83" spans="1:20" ht="13.5" customHeight="1">
      <c r="A83" s="187" t="s">
        <v>235</v>
      </c>
      <c r="B83" s="245" t="s">
        <v>236</v>
      </c>
      <c r="C83" s="210">
        <f>+[9]Sheet!$E$51</f>
        <v>50</v>
      </c>
      <c r="D83" s="195">
        <f>+'[3]4.SZ.TÁBL. ÓVODA'!$E$81</f>
        <v>50</v>
      </c>
      <c r="E83" s="211">
        <v>15</v>
      </c>
      <c r="F83" s="210">
        <f>+[9]Sheet!$G$51</f>
        <v>50</v>
      </c>
      <c r="G83" s="206">
        <f>+'[3]4.SZ.TÁBL. ÓVODA'!$H$81</f>
        <v>50</v>
      </c>
      <c r="H83" s="211">
        <v>9</v>
      </c>
      <c r="I83" s="210"/>
      <c r="J83" s="206">
        <f>+'[5]4.SZ.TÁBL. ÓVODA'!$K81</f>
        <v>0</v>
      </c>
      <c r="K83" s="207"/>
      <c r="L83" s="210"/>
      <c r="M83" s="206">
        <f>+'[5]4.SZ.TÁBL. ÓVODA'!$N81</f>
        <v>0</v>
      </c>
      <c r="N83" s="211"/>
      <c r="O83" s="210">
        <f>+[9]Sheet!$M$51</f>
        <v>50</v>
      </c>
      <c r="P83" s="206">
        <f>+'[3]4.SZ.TÁBL. ÓVODA'!$Q$81</f>
        <v>50</v>
      </c>
      <c r="Q83" s="207">
        <v>30</v>
      </c>
      <c r="R83" s="210">
        <f t="shared" si="79"/>
        <v>150</v>
      </c>
      <c r="S83" s="206">
        <f t="shared" ref="S83:S84" si="104">+D83+G83+J83+M83+P83</f>
        <v>150</v>
      </c>
      <c r="T83" s="211">
        <f t="shared" ref="T83:T84" si="105">+E83+H83+K83+N83+Q83</f>
        <v>54</v>
      </c>
    </row>
    <row r="84" spans="1:20" ht="13.5" customHeight="1">
      <c r="A84" s="189" t="s">
        <v>237</v>
      </c>
      <c r="B84" s="247" t="s">
        <v>238</v>
      </c>
      <c r="C84" s="224"/>
      <c r="D84" s="195">
        <f>+'[5]4.SZ.TÁBL. ÓVODA'!$E82</f>
        <v>0</v>
      </c>
      <c r="E84" s="225"/>
      <c r="F84" s="224"/>
      <c r="G84" s="220">
        <f>+'[5]4.SZ.TÁBL. ÓVODA'!$H82</f>
        <v>0</v>
      </c>
      <c r="H84" s="225"/>
      <c r="I84" s="224"/>
      <c r="J84" s="220">
        <f>+'[5]4.SZ.TÁBL. ÓVODA'!$K82</f>
        <v>0</v>
      </c>
      <c r="K84" s="221"/>
      <c r="L84" s="224"/>
      <c r="M84" s="220">
        <f>+'[5]4.SZ.TÁBL. ÓVODA'!$N82</f>
        <v>0</v>
      </c>
      <c r="N84" s="225"/>
      <c r="O84" s="224"/>
      <c r="P84" s="220">
        <f>+'[5]4.SZ.TÁBL. ÓVODA'!$Q82</f>
        <v>0</v>
      </c>
      <c r="Q84" s="221"/>
      <c r="R84" s="224">
        <f t="shared" si="79"/>
        <v>0</v>
      </c>
      <c r="S84" s="220">
        <f t="shared" si="104"/>
        <v>0</v>
      </c>
      <c r="T84" s="225">
        <f t="shared" si="105"/>
        <v>0</v>
      </c>
    </row>
    <row r="85" spans="1:20" s="322" customFormat="1" ht="13.5" customHeight="1">
      <c r="A85" s="190" t="s">
        <v>172</v>
      </c>
      <c r="B85" s="248" t="s">
        <v>130</v>
      </c>
      <c r="C85" s="288">
        <f>SUM(C83:C84)</f>
        <v>50</v>
      </c>
      <c r="D85" s="293">
        <f>SUM(D83:D84)</f>
        <v>50</v>
      </c>
      <c r="E85" s="294">
        <f>SUM(E83:E84)</f>
        <v>15</v>
      </c>
      <c r="F85" s="288">
        <f>SUM(F83:F84)</f>
        <v>50</v>
      </c>
      <c r="G85" s="293">
        <f>SUM(G83:G84)</f>
        <v>50</v>
      </c>
      <c r="H85" s="294">
        <f t="shared" ref="H85" si="106">SUM(H83:H84)</f>
        <v>9</v>
      </c>
      <c r="I85" s="288">
        <f>SUM(I83:I84)</f>
        <v>0</v>
      </c>
      <c r="J85" s="293">
        <f>SUM(J83:J84)</f>
        <v>0</v>
      </c>
      <c r="K85" s="296">
        <f t="shared" ref="K85" si="107">SUM(K83:K84)</f>
        <v>0</v>
      </c>
      <c r="L85" s="288">
        <f>SUM(L83:L84)</f>
        <v>0</v>
      </c>
      <c r="M85" s="293">
        <f>SUM(M83:M84)</f>
        <v>0</v>
      </c>
      <c r="N85" s="294">
        <f t="shared" ref="N85" si="108">SUM(N83:N84)</f>
        <v>0</v>
      </c>
      <c r="O85" s="288">
        <f>SUM(O83:O84)</f>
        <v>50</v>
      </c>
      <c r="P85" s="293">
        <f>SUM(P83:P84)</f>
        <v>50</v>
      </c>
      <c r="Q85" s="296">
        <f t="shared" ref="Q85" si="109">SUM(Q83:Q84)</f>
        <v>30</v>
      </c>
      <c r="R85" s="288">
        <f>SUM(R83:R84)</f>
        <v>150</v>
      </c>
      <c r="S85" s="293">
        <f t="shared" ref="S85:T85" si="110">SUM(S83:S84)</f>
        <v>150</v>
      </c>
      <c r="T85" s="294">
        <f t="shared" si="110"/>
        <v>54</v>
      </c>
    </row>
    <row r="86" spans="1:20" ht="13.5" customHeight="1">
      <c r="A86" s="187" t="s">
        <v>239</v>
      </c>
      <c r="B86" s="245" t="s">
        <v>240</v>
      </c>
      <c r="C86" s="210">
        <f>+[9]Sheet!$E$54</f>
        <v>1445</v>
      </c>
      <c r="D86" s="195">
        <f>+'[3]4.SZ.TÁBL. ÓVODA'!$E$84</f>
        <v>1445</v>
      </c>
      <c r="E86" s="211">
        <v>720</v>
      </c>
      <c r="F86" s="210">
        <f>+[9]Sheet!$G$54</f>
        <v>1457</v>
      </c>
      <c r="G86" s="206">
        <f>+'[3]4.SZ.TÁBL. ÓVODA'!$H$84</f>
        <v>1731</v>
      </c>
      <c r="H86" s="211">
        <v>1186</v>
      </c>
      <c r="I86" s="210">
        <f>+[9]Sheet!$I$54</f>
        <v>11</v>
      </c>
      <c r="J86" s="206">
        <f>+'[3]4.SZ.TÁBL. ÓVODA'!$K$84</f>
        <v>21</v>
      </c>
      <c r="K86" s="207">
        <v>21</v>
      </c>
      <c r="L86" s="210">
        <f>+[9]Sheet!$K$54</f>
        <v>144</v>
      </c>
      <c r="M86" s="206">
        <f>+'[3]4.SZ.TÁBL. ÓVODA'!$N$84</f>
        <v>144</v>
      </c>
      <c r="N86" s="211">
        <v>15</v>
      </c>
      <c r="O86" s="210">
        <f>+[9]Sheet!$M$54</f>
        <v>585</v>
      </c>
      <c r="P86" s="206">
        <f>+'[3]4.SZ.TÁBL. ÓVODA'!$Q$84</f>
        <v>585</v>
      </c>
      <c r="Q86" s="207">
        <v>99</v>
      </c>
      <c r="R86" s="210">
        <f t="shared" si="79"/>
        <v>3642</v>
      </c>
      <c r="S86" s="206">
        <f t="shared" ref="S86:S90" si="111">+D86+G86+J86+M86+P86</f>
        <v>3926</v>
      </c>
      <c r="T86" s="211">
        <f t="shared" ref="T86:T90" si="112">+E86+H86+K86+N86+Q86</f>
        <v>2041</v>
      </c>
    </row>
    <row r="87" spans="1:20" ht="13.5" customHeight="1">
      <c r="A87" s="188" t="s">
        <v>241</v>
      </c>
      <c r="B87" s="246" t="s">
        <v>242</v>
      </c>
      <c r="C87" s="203"/>
      <c r="D87" s="195">
        <f>+'[5]4.SZ.TÁBL. ÓVODA'!$E85</f>
        <v>0</v>
      </c>
      <c r="E87" s="196"/>
      <c r="F87" s="203"/>
      <c r="G87" s="195">
        <f>+'[5]4.SZ.TÁBL. ÓVODA'!$H85</f>
        <v>0</v>
      </c>
      <c r="H87" s="196"/>
      <c r="I87" s="203"/>
      <c r="J87" s="195">
        <f>+'[5]4.SZ.TÁBL. ÓVODA'!$K85</f>
        <v>0</v>
      </c>
      <c r="K87" s="200"/>
      <c r="L87" s="203"/>
      <c r="M87" s="195">
        <f>+'[5]4.SZ.TÁBL. ÓVODA'!$N85</f>
        <v>0</v>
      </c>
      <c r="N87" s="196"/>
      <c r="O87" s="203"/>
      <c r="P87" s="195">
        <f>+'[5]4.SZ.TÁBL. ÓVODA'!$Q85</f>
        <v>0</v>
      </c>
      <c r="Q87" s="200"/>
      <c r="R87" s="203">
        <f t="shared" si="79"/>
        <v>0</v>
      </c>
      <c r="S87" s="195">
        <f t="shared" si="111"/>
        <v>0</v>
      </c>
      <c r="T87" s="196">
        <f t="shared" si="112"/>
        <v>0</v>
      </c>
    </row>
    <row r="88" spans="1:20" ht="13.5" customHeight="1">
      <c r="A88" s="188" t="s">
        <v>243</v>
      </c>
      <c r="B88" s="246" t="s">
        <v>244</v>
      </c>
      <c r="C88" s="203"/>
      <c r="D88" s="195">
        <f>+'[5]4.SZ.TÁBL. ÓVODA'!$E86</f>
        <v>0</v>
      </c>
      <c r="E88" s="196"/>
      <c r="F88" s="203"/>
      <c r="G88" s="195">
        <f>+'[5]4.SZ.TÁBL. ÓVODA'!$H86</f>
        <v>0</v>
      </c>
      <c r="H88" s="196"/>
      <c r="I88" s="203"/>
      <c r="J88" s="195">
        <f>+'[5]4.SZ.TÁBL. ÓVODA'!$K86</f>
        <v>0</v>
      </c>
      <c r="K88" s="200"/>
      <c r="L88" s="203"/>
      <c r="M88" s="195">
        <f>+'[5]4.SZ.TÁBL. ÓVODA'!$N86</f>
        <v>0</v>
      </c>
      <c r="N88" s="196"/>
      <c r="O88" s="203"/>
      <c r="P88" s="195">
        <f>+'[5]4.SZ.TÁBL. ÓVODA'!$Q86</f>
        <v>0</v>
      </c>
      <c r="Q88" s="200"/>
      <c r="R88" s="203">
        <f t="shared" si="79"/>
        <v>0</v>
      </c>
      <c r="S88" s="195">
        <f t="shared" si="111"/>
        <v>0</v>
      </c>
      <c r="T88" s="196">
        <f t="shared" si="112"/>
        <v>0</v>
      </c>
    </row>
    <row r="89" spans="1:20" ht="13.5" customHeight="1">
      <c r="A89" s="188" t="s">
        <v>245</v>
      </c>
      <c r="B89" s="246" t="s">
        <v>246</v>
      </c>
      <c r="C89" s="203"/>
      <c r="D89" s="195">
        <f>+'[5]4.SZ.TÁBL. ÓVODA'!$E87</f>
        <v>0</v>
      </c>
      <c r="E89" s="196"/>
      <c r="F89" s="203"/>
      <c r="G89" s="195">
        <f>+'[5]4.SZ.TÁBL. ÓVODA'!$H87</f>
        <v>0</v>
      </c>
      <c r="H89" s="196"/>
      <c r="I89" s="203"/>
      <c r="J89" s="195">
        <f>+'[5]4.SZ.TÁBL. ÓVODA'!$K87</f>
        <v>0</v>
      </c>
      <c r="K89" s="200"/>
      <c r="L89" s="203"/>
      <c r="M89" s="195">
        <f>+'[5]4.SZ.TÁBL. ÓVODA'!$N87</f>
        <v>0</v>
      </c>
      <c r="N89" s="196"/>
      <c r="O89" s="203"/>
      <c r="P89" s="195">
        <f>+'[5]4.SZ.TÁBL. ÓVODA'!$Q87</f>
        <v>0</v>
      </c>
      <c r="Q89" s="200"/>
      <c r="R89" s="203">
        <f t="shared" si="79"/>
        <v>0</v>
      </c>
      <c r="S89" s="195">
        <f t="shared" si="111"/>
        <v>0</v>
      </c>
      <c r="T89" s="196">
        <f t="shared" si="112"/>
        <v>0</v>
      </c>
    </row>
    <row r="90" spans="1:20" ht="13.5" customHeight="1">
      <c r="A90" s="189" t="s">
        <v>247</v>
      </c>
      <c r="B90" s="247" t="s">
        <v>17</v>
      </c>
      <c r="C90" s="224"/>
      <c r="D90" s="195">
        <f>+'[3]4.SZ.TÁBL. ÓVODA'!$E$88</f>
        <v>1</v>
      </c>
      <c r="E90" s="225">
        <v>1</v>
      </c>
      <c r="F90" s="224"/>
      <c r="G90" s="220">
        <f>+'[5]4.SZ.TÁBL. ÓVODA'!$H88</f>
        <v>0</v>
      </c>
      <c r="H90" s="225"/>
      <c r="I90" s="224"/>
      <c r="J90" s="220">
        <f>+'[5]4.SZ.TÁBL. ÓVODA'!$K88</f>
        <v>0</v>
      </c>
      <c r="K90" s="221"/>
      <c r="L90" s="224"/>
      <c r="M90" s="220">
        <f>+'[5]4.SZ.TÁBL. ÓVODA'!$N88</f>
        <v>0</v>
      </c>
      <c r="N90" s="225"/>
      <c r="O90" s="224"/>
      <c r="P90" s="220">
        <f>+'[3]4.SZ.TÁBL. ÓVODA'!$Q$88</f>
        <v>1</v>
      </c>
      <c r="Q90" s="221"/>
      <c r="R90" s="224">
        <f t="shared" si="79"/>
        <v>0</v>
      </c>
      <c r="S90" s="220">
        <f t="shared" si="111"/>
        <v>2</v>
      </c>
      <c r="T90" s="225">
        <f t="shared" si="112"/>
        <v>1</v>
      </c>
    </row>
    <row r="91" spans="1:20" s="322" customFormat="1" ht="13.5" customHeight="1">
      <c r="A91" s="190" t="s">
        <v>173</v>
      </c>
      <c r="B91" s="248" t="s">
        <v>131</v>
      </c>
      <c r="C91" s="288">
        <f>SUM(C86:C90)</f>
        <v>1445</v>
      </c>
      <c r="D91" s="293">
        <f>SUM(D86:D90)</f>
        <v>1446</v>
      </c>
      <c r="E91" s="294">
        <f>SUM(E86:E90)</f>
        <v>721</v>
      </c>
      <c r="F91" s="288">
        <f>SUM(F86:F90)</f>
        <v>1457</v>
      </c>
      <c r="G91" s="293">
        <f>SUM(G86:G90)</f>
        <v>1731</v>
      </c>
      <c r="H91" s="294">
        <f t="shared" ref="H91" si="113">SUM(H86:H90)</f>
        <v>1186</v>
      </c>
      <c r="I91" s="288">
        <f>SUM(I86:I90)</f>
        <v>11</v>
      </c>
      <c r="J91" s="293">
        <f>SUM(J86:J90)</f>
        <v>21</v>
      </c>
      <c r="K91" s="296">
        <f t="shared" ref="K91" si="114">SUM(K86:K90)</f>
        <v>21</v>
      </c>
      <c r="L91" s="288">
        <f>SUM(L86:L90)</f>
        <v>144</v>
      </c>
      <c r="M91" s="293">
        <f>SUM(M86:M90)</f>
        <v>144</v>
      </c>
      <c r="N91" s="294">
        <f t="shared" ref="N91" si="115">SUM(N86:N90)</f>
        <v>15</v>
      </c>
      <c r="O91" s="288">
        <f>SUM(O86:O90)</f>
        <v>585</v>
      </c>
      <c r="P91" s="293">
        <f>SUM(P86:P90)</f>
        <v>586</v>
      </c>
      <c r="Q91" s="296">
        <f t="shared" ref="Q91" si="116">SUM(Q86:Q90)</f>
        <v>99</v>
      </c>
      <c r="R91" s="288">
        <f>SUM(R86:R90)</f>
        <v>3642</v>
      </c>
      <c r="S91" s="293">
        <f t="shared" ref="S91:T91" si="117">SUM(S86:S90)</f>
        <v>3928</v>
      </c>
      <c r="T91" s="294">
        <f t="shared" si="117"/>
        <v>2042</v>
      </c>
    </row>
    <row r="92" spans="1:20" s="322" customFormat="1" ht="13.5" customHeight="1">
      <c r="A92" s="190" t="s">
        <v>174</v>
      </c>
      <c r="B92" s="248" t="s">
        <v>132</v>
      </c>
      <c r="C92" s="288">
        <f>+C69+C72+C82+C85+C91</f>
        <v>6848</v>
      </c>
      <c r="D92" s="293">
        <f>+D69+D72+D82+D85+D91</f>
        <v>6806</v>
      </c>
      <c r="E92" s="294">
        <f>+E69+E72+E82+E85+E91</f>
        <v>3681</v>
      </c>
      <c r="F92" s="288">
        <f>+F69+F72+F82+F85+F91</f>
        <v>6903</v>
      </c>
      <c r="G92" s="293">
        <f>+G69+G72+G82+G85+G91</f>
        <v>8410</v>
      </c>
      <c r="H92" s="294">
        <f t="shared" ref="H92" si="118">+H69+H72+H82+H85+H91</f>
        <v>6287</v>
      </c>
      <c r="I92" s="288">
        <f>+I69+I72+I82+I85+I91</f>
        <v>51</v>
      </c>
      <c r="J92" s="293">
        <f>+J69+J72+J82+J85+J91</f>
        <v>114</v>
      </c>
      <c r="K92" s="296">
        <f t="shared" ref="K92" si="119">+K69+K72+K82+K85+K91</f>
        <v>101</v>
      </c>
      <c r="L92" s="288">
        <f>+L69+L72+L82+L85+L91</f>
        <v>678</v>
      </c>
      <c r="M92" s="293">
        <f>+M69+M72+M82+M85+M91</f>
        <v>637</v>
      </c>
      <c r="N92" s="294">
        <f t="shared" ref="N92" si="120">+N69+N72+N82+N85+N91</f>
        <v>82</v>
      </c>
      <c r="O92" s="288">
        <f>+O69+O72+O82+O85+O91</f>
        <v>2802</v>
      </c>
      <c r="P92" s="293">
        <f>+P69+P72+P82+P85+P91</f>
        <v>2802</v>
      </c>
      <c r="Q92" s="296">
        <f t="shared" ref="Q92" si="121">+Q69+Q72+Q82+Q85+Q91</f>
        <v>1159</v>
      </c>
      <c r="R92" s="288">
        <f>+R69+R72+R82+R85+R91</f>
        <v>17282</v>
      </c>
      <c r="S92" s="293">
        <f t="shared" ref="S92:T92" si="122">+S69+S72+S82+S85+S91</f>
        <v>18769</v>
      </c>
      <c r="T92" s="294">
        <f t="shared" si="122"/>
        <v>11310</v>
      </c>
    </row>
    <row r="93" spans="1:20" ht="13.5" customHeight="1">
      <c r="A93" s="187" t="s">
        <v>297</v>
      </c>
      <c r="B93" s="184" t="s">
        <v>298</v>
      </c>
      <c r="C93" s="210"/>
      <c r="D93" s="195">
        <f>+'[5]4.SZ.TÁBL. ÓVODA'!$E91</f>
        <v>1420</v>
      </c>
      <c r="E93" s="211">
        <f>E94</f>
        <v>1420</v>
      </c>
      <c r="F93" s="210"/>
      <c r="G93" s="206">
        <f>+'[5]4.SZ.TÁBL. ÓVODA'!$H91</f>
        <v>0</v>
      </c>
      <c r="H93" s="211"/>
      <c r="I93" s="210">
        <f>SUM(I94)</f>
        <v>0</v>
      </c>
      <c r="J93" s="206">
        <f>+'[5]4.SZ.TÁBL. ÓVODA'!$K91</f>
        <v>0</v>
      </c>
      <c r="K93" s="207"/>
      <c r="L93" s="210">
        <f>SUM(L94)</f>
        <v>8107</v>
      </c>
      <c r="M93" s="206">
        <f>+'[3]4.SZ.TÁBL. ÓVODA'!$N$91</f>
        <v>8107</v>
      </c>
      <c r="N93" s="211">
        <f>N94</f>
        <v>6084</v>
      </c>
      <c r="O93" s="210"/>
      <c r="P93" s="206">
        <f>+'[5]4.SZ.TÁBL. ÓVODA'!$Q91</f>
        <v>0</v>
      </c>
      <c r="Q93" s="207"/>
      <c r="R93" s="210">
        <f t="shared" ref="R93:R97" si="123">+C93+F93+I93+L93+O93</f>
        <v>8107</v>
      </c>
      <c r="S93" s="206">
        <f t="shared" ref="S93:S97" si="124">+D93+G93+J93+M93+P93</f>
        <v>9527</v>
      </c>
      <c r="T93" s="211">
        <f t="shared" ref="T93:T97" si="125">+E93+H93+K93+N93+Q93</f>
        <v>7504</v>
      </c>
    </row>
    <row r="94" spans="1:20" s="278" customFormat="1" ht="13.5" customHeight="1">
      <c r="A94" s="193" t="s">
        <v>297</v>
      </c>
      <c r="B94" s="185" t="s">
        <v>103</v>
      </c>
      <c r="C94" s="289"/>
      <c r="D94" s="195">
        <f>+'[5]4.SZ.TÁBL. ÓVODA'!$E92</f>
        <v>1420</v>
      </c>
      <c r="E94" s="291">
        <v>1420</v>
      </c>
      <c r="F94" s="289"/>
      <c r="G94" s="220">
        <f>+'[5]4.SZ.TÁBL. ÓVODA'!$H92</f>
        <v>0</v>
      </c>
      <c r="H94" s="291"/>
      <c r="I94" s="289"/>
      <c r="J94" s="220">
        <f>+'[5]4.SZ.TÁBL. ÓVODA'!$K92</f>
        <v>0</v>
      </c>
      <c r="K94" s="292"/>
      <c r="L94" s="289">
        <f>+[9]Sheet!$K$61</f>
        <v>8107</v>
      </c>
      <c r="M94" s="220">
        <f>+'[3]4.SZ.TÁBL. ÓVODA'!$N$92</f>
        <v>8107</v>
      </c>
      <c r="N94" s="291">
        <v>6084</v>
      </c>
      <c r="O94" s="289"/>
      <c r="P94" s="220">
        <f>+'[5]4.SZ.TÁBL. ÓVODA'!$Q92</f>
        <v>0</v>
      </c>
      <c r="Q94" s="292"/>
      <c r="R94" s="224">
        <f t="shared" ref="R94" si="126">+C94+F94+I94+L94+O94</f>
        <v>8107</v>
      </c>
      <c r="S94" s="220">
        <f t="shared" si="124"/>
        <v>9527</v>
      </c>
      <c r="T94" s="225">
        <f t="shared" si="125"/>
        <v>7504</v>
      </c>
    </row>
    <row r="95" spans="1:20" ht="13.5" customHeight="1">
      <c r="A95" s="315" t="s">
        <v>299</v>
      </c>
      <c r="B95" s="319" t="s">
        <v>300</v>
      </c>
      <c r="C95" s="224">
        <f>+SUM(C96:C97)</f>
        <v>0</v>
      </c>
      <c r="D95" s="220">
        <f>+SUM(D96:D97)</f>
        <v>0</v>
      </c>
      <c r="E95" s="225">
        <f>+SUM(E96:E97)</f>
        <v>0</v>
      </c>
      <c r="F95" s="224">
        <f>+SUM(F96:F97)</f>
        <v>0</v>
      </c>
      <c r="G95" s="220">
        <f>+SUM(G96:G97)</f>
        <v>0</v>
      </c>
      <c r="H95" s="225">
        <f t="shared" ref="H95" si="127">+SUM(H96:H97)</f>
        <v>0</v>
      </c>
      <c r="I95" s="224">
        <f>+SUM(I96:I97)</f>
        <v>0</v>
      </c>
      <c r="J95" s="220">
        <f>+SUM(J96:J97)</f>
        <v>0</v>
      </c>
      <c r="K95" s="221">
        <f t="shared" ref="K95" si="128">+SUM(K96:K97)</f>
        <v>0</v>
      </c>
      <c r="L95" s="224">
        <f>+SUM(L96:L97)</f>
        <v>0</v>
      </c>
      <c r="M95" s="220">
        <f>+SUM(M96:M97)</f>
        <v>0</v>
      </c>
      <c r="N95" s="225">
        <f t="shared" ref="N95" si="129">+SUM(N96:N97)</f>
        <v>0</v>
      </c>
      <c r="O95" s="224">
        <f>+SUM(O96:O97)</f>
        <v>0</v>
      </c>
      <c r="P95" s="220">
        <f>+SUM(P96:P97)</f>
        <v>0</v>
      </c>
      <c r="Q95" s="221">
        <f t="shared" ref="Q95" si="130">+SUM(Q96:Q97)</f>
        <v>0</v>
      </c>
      <c r="R95" s="224">
        <f t="shared" si="123"/>
        <v>0</v>
      </c>
      <c r="S95" s="220">
        <f t="shared" si="124"/>
        <v>0</v>
      </c>
      <c r="T95" s="225">
        <f t="shared" si="125"/>
        <v>0</v>
      </c>
    </row>
    <row r="96" spans="1:20" s="278" customFormat="1" ht="13.5" customHeight="1">
      <c r="A96" s="399"/>
      <c r="B96" s="400" t="s">
        <v>341</v>
      </c>
      <c r="C96" s="276"/>
      <c r="D96" s="195">
        <f>+'[5]4.SZ.TÁBL. ÓVODA'!$E94</f>
        <v>0</v>
      </c>
      <c r="E96" s="277"/>
      <c r="F96" s="276"/>
      <c r="G96" s="195">
        <f>+'[5]4.SZ.TÁBL. ÓVODA'!$H94</f>
        <v>0</v>
      </c>
      <c r="H96" s="277"/>
      <c r="I96" s="276"/>
      <c r="J96" s="195">
        <f>+'[5]4.SZ.TÁBL. ÓVODA'!$K94</f>
        <v>0</v>
      </c>
      <c r="K96" s="273"/>
      <c r="L96" s="276"/>
      <c r="M96" s="195">
        <f>+'[5]4.SZ.TÁBL. ÓVODA'!$N94</f>
        <v>0</v>
      </c>
      <c r="N96" s="277"/>
      <c r="O96" s="276"/>
      <c r="P96" s="195">
        <f>+'[5]4.SZ.TÁBL. ÓVODA'!$Q94</f>
        <v>0</v>
      </c>
      <c r="Q96" s="273"/>
      <c r="R96" s="289">
        <f t="shared" si="123"/>
        <v>0</v>
      </c>
      <c r="S96" s="272">
        <f t="shared" si="124"/>
        <v>0</v>
      </c>
      <c r="T96" s="277">
        <f t="shared" si="125"/>
        <v>0</v>
      </c>
    </row>
    <row r="97" spans="1:20" s="278" customFormat="1" ht="13.5" customHeight="1">
      <c r="A97" s="401"/>
      <c r="B97" s="400" t="s">
        <v>342</v>
      </c>
      <c r="C97" s="283"/>
      <c r="D97" s="195">
        <f>+'[5]4.SZ.TÁBL. ÓVODA'!$E95</f>
        <v>0</v>
      </c>
      <c r="E97" s="284"/>
      <c r="F97" s="283"/>
      <c r="G97" s="254">
        <f>+'[5]4.SZ.TÁBL. ÓVODA'!$H95</f>
        <v>0</v>
      </c>
      <c r="H97" s="284"/>
      <c r="I97" s="283"/>
      <c r="J97" s="254">
        <f>+'[5]4.SZ.TÁBL. ÓVODA'!$K95</f>
        <v>0</v>
      </c>
      <c r="K97" s="282"/>
      <c r="L97" s="283"/>
      <c r="M97" s="254">
        <f>+'[5]4.SZ.TÁBL. ÓVODA'!$N95</f>
        <v>0</v>
      </c>
      <c r="N97" s="284"/>
      <c r="O97" s="283"/>
      <c r="P97" s="254">
        <f>+'[5]4.SZ.TÁBL. ÓVODA'!$Q95</f>
        <v>0</v>
      </c>
      <c r="Q97" s="282"/>
      <c r="R97" s="289">
        <f t="shared" si="123"/>
        <v>0</v>
      </c>
      <c r="S97" s="281">
        <f t="shared" si="124"/>
        <v>0</v>
      </c>
      <c r="T97" s="284">
        <f t="shared" si="125"/>
        <v>0</v>
      </c>
    </row>
    <row r="98" spans="1:20" s="322" customFormat="1" ht="13.5" customHeight="1">
      <c r="A98" s="190" t="s">
        <v>175</v>
      </c>
      <c r="B98" s="248" t="s">
        <v>133</v>
      </c>
      <c r="C98" s="288">
        <f>+C93+C95</f>
        <v>0</v>
      </c>
      <c r="D98" s="293">
        <f>+D93+D95</f>
        <v>1420</v>
      </c>
      <c r="E98" s="294">
        <f>+E93+E95</f>
        <v>1420</v>
      </c>
      <c r="F98" s="288">
        <f>+F93+F95</f>
        <v>0</v>
      </c>
      <c r="G98" s="293">
        <f>+G93+G95</f>
        <v>0</v>
      </c>
      <c r="H98" s="294">
        <f t="shared" ref="H98" si="131">+H93+H95</f>
        <v>0</v>
      </c>
      <c r="I98" s="288">
        <f>+I93+I95</f>
        <v>0</v>
      </c>
      <c r="J98" s="293">
        <f>+J93+J95</f>
        <v>0</v>
      </c>
      <c r="K98" s="296">
        <f t="shared" ref="K98" si="132">+K93+K95</f>
        <v>0</v>
      </c>
      <c r="L98" s="288">
        <f>+L93+L95</f>
        <v>8107</v>
      </c>
      <c r="M98" s="293">
        <f>+M93+M95</f>
        <v>8107</v>
      </c>
      <c r="N98" s="294">
        <f t="shared" ref="N98" si="133">+N93+N95</f>
        <v>6084</v>
      </c>
      <c r="O98" s="288">
        <f>+O93+O95</f>
        <v>0</v>
      </c>
      <c r="P98" s="293">
        <f>+P93+P95</f>
        <v>0</v>
      </c>
      <c r="Q98" s="296">
        <f t="shared" ref="Q98" si="134">+Q93+Q95</f>
        <v>0</v>
      </c>
      <c r="R98" s="288">
        <f>+R93+R95</f>
        <v>8107</v>
      </c>
      <c r="S98" s="293">
        <f t="shared" ref="S98:T98" si="135">+S93+S95</f>
        <v>9527</v>
      </c>
      <c r="T98" s="294">
        <f t="shared" si="135"/>
        <v>7504</v>
      </c>
    </row>
    <row r="99" spans="1:20" ht="13.5" customHeight="1">
      <c r="A99" s="187" t="s">
        <v>248</v>
      </c>
      <c r="B99" s="245" t="s">
        <v>249</v>
      </c>
      <c r="C99" s="210"/>
      <c r="D99" s="195">
        <f>+'[5]4.SZ.TÁBL. ÓVODA'!$E97</f>
        <v>0</v>
      </c>
      <c r="E99" s="211"/>
      <c r="F99" s="210"/>
      <c r="G99" s="206">
        <f>+'[5]4.SZ.TÁBL. ÓVODA'!$H97</f>
        <v>0</v>
      </c>
      <c r="H99" s="211"/>
      <c r="I99" s="210"/>
      <c r="J99" s="206">
        <f>+'[5]4.SZ.TÁBL. ÓVODA'!$K97</f>
        <v>0</v>
      </c>
      <c r="K99" s="207"/>
      <c r="L99" s="210"/>
      <c r="M99" s="206">
        <f>+'[5]4.SZ.TÁBL. ÓVODA'!$N97</f>
        <v>0</v>
      </c>
      <c r="N99" s="211"/>
      <c r="O99" s="210"/>
      <c r="P99" s="206">
        <f>+'[5]4.SZ.TÁBL. ÓVODA'!$Q97</f>
        <v>0</v>
      </c>
      <c r="Q99" s="207"/>
      <c r="R99" s="210">
        <f t="shared" ref="R99:R105" si="136">+C99+F99+I99+L99+O99</f>
        <v>0</v>
      </c>
      <c r="S99" s="206">
        <f t="shared" ref="S99:S105" si="137">+D99+G99+J99+M99+P99</f>
        <v>0</v>
      </c>
      <c r="T99" s="211">
        <f t="shared" ref="T99:T105" si="138">+E99+H99+K99+N99+Q99</f>
        <v>0</v>
      </c>
    </row>
    <row r="100" spans="1:20" ht="13.5" customHeight="1">
      <c r="A100" s="188" t="s">
        <v>250</v>
      </c>
      <c r="B100" s="246" t="s">
        <v>251</v>
      </c>
      <c r="C100" s="203"/>
      <c r="D100" s="195">
        <f>+'[5]4.SZ.TÁBL. ÓVODA'!$E98</f>
        <v>0</v>
      </c>
      <c r="E100" s="196"/>
      <c r="F100" s="203"/>
      <c r="G100" s="195">
        <f>+'[5]4.SZ.TÁBL. ÓVODA'!$H98</f>
        <v>0</v>
      </c>
      <c r="H100" s="196"/>
      <c r="I100" s="203"/>
      <c r="J100" s="195">
        <f>+'[5]4.SZ.TÁBL. ÓVODA'!$K98</f>
        <v>0</v>
      </c>
      <c r="K100" s="200"/>
      <c r="L100" s="203"/>
      <c r="M100" s="195">
        <f>+'[5]4.SZ.TÁBL. ÓVODA'!$N98</f>
        <v>0</v>
      </c>
      <c r="N100" s="196"/>
      <c r="O100" s="203"/>
      <c r="P100" s="195">
        <f>+'[5]4.SZ.TÁBL. ÓVODA'!$Q98</f>
        <v>0</v>
      </c>
      <c r="Q100" s="200"/>
      <c r="R100" s="203">
        <f t="shared" si="136"/>
        <v>0</v>
      </c>
      <c r="S100" s="195">
        <f t="shared" si="137"/>
        <v>0</v>
      </c>
      <c r="T100" s="196">
        <f t="shared" si="138"/>
        <v>0</v>
      </c>
    </row>
    <row r="101" spans="1:20" ht="13.5" customHeight="1">
      <c r="A101" s="188" t="s">
        <v>252</v>
      </c>
      <c r="B101" s="246" t="s">
        <v>253</v>
      </c>
      <c r="C101" s="203"/>
      <c r="D101" s="195">
        <f>+'[5]4.SZ.TÁBL. ÓVODA'!$E99</f>
        <v>0</v>
      </c>
      <c r="E101" s="196"/>
      <c r="F101" s="203"/>
      <c r="G101" s="195">
        <f>+'[5]4.SZ.TÁBL. ÓVODA'!$H99</f>
        <v>0</v>
      </c>
      <c r="H101" s="196"/>
      <c r="I101" s="203"/>
      <c r="J101" s="195">
        <f>+'[5]4.SZ.TÁBL. ÓVODA'!$K99</f>
        <v>0</v>
      </c>
      <c r="K101" s="200"/>
      <c r="L101" s="203"/>
      <c r="M101" s="195">
        <f>+'[5]4.SZ.TÁBL. ÓVODA'!$N99</f>
        <v>0</v>
      </c>
      <c r="N101" s="196"/>
      <c r="O101" s="203">
        <f>+[9]Sheet!$M$65</f>
        <v>150</v>
      </c>
      <c r="P101" s="195">
        <f>+'[3]4.SZ.TÁBL. ÓVODA'!$Q$99</f>
        <v>150</v>
      </c>
      <c r="Q101" s="200">
        <v>148</v>
      </c>
      <c r="R101" s="203">
        <f t="shared" si="136"/>
        <v>150</v>
      </c>
      <c r="S101" s="195">
        <f t="shared" si="137"/>
        <v>150</v>
      </c>
      <c r="T101" s="196">
        <f t="shared" si="138"/>
        <v>148</v>
      </c>
    </row>
    <row r="102" spans="1:20" ht="13.5" customHeight="1">
      <c r="A102" s="188" t="s">
        <v>254</v>
      </c>
      <c r="B102" s="246" t="s">
        <v>255</v>
      </c>
      <c r="C102" s="203"/>
      <c r="D102" s="195">
        <f>+'[5]4.SZ.TÁBL. ÓVODA'!$E100</f>
        <v>0</v>
      </c>
      <c r="E102" s="196"/>
      <c r="F102" s="203">
        <f>+[9]Sheet!$G$66</f>
        <v>400</v>
      </c>
      <c r="G102" s="195">
        <f>+'[3]4.SZ.TÁBL. ÓVODA'!$H$100</f>
        <v>836</v>
      </c>
      <c r="H102" s="196">
        <v>826</v>
      </c>
      <c r="I102" s="203"/>
      <c r="J102" s="195">
        <f>+'[5]4.SZ.TÁBL. ÓVODA'!$K100</f>
        <v>0</v>
      </c>
      <c r="K102" s="200"/>
      <c r="L102" s="203"/>
      <c r="M102" s="195">
        <f>+'[5]4.SZ.TÁBL. ÓVODA'!$N100</f>
        <v>0</v>
      </c>
      <c r="N102" s="196"/>
      <c r="O102" s="203"/>
      <c r="P102" s="195">
        <f>+'[5]4.SZ.TÁBL. ÓVODA'!$Q100</f>
        <v>0</v>
      </c>
      <c r="Q102" s="200"/>
      <c r="R102" s="203">
        <f t="shared" si="136"/>
        <v>400</v>
      </c>
      <c r="S102" s="195">
        <f t="shared" si="137"/>
        <v>836</v>
      </c>
      <c r="T102" s="196">
        <f t="shared" si="138"/>
        <v>826</v>
      </c>
    </row>
    <row r="103" spans="1:20" ht="13.5" customHeight="1">
      <c r="A103" s="188" t="s">
        <v>256</v>
      </c>
      <c r="B103" s="246" t="s">
        <v>257</v>
      </c>
      <c r="C103" s="203"/>
      <c r="D103" s="195">
        <f>+'[5]4.SZ.TÁBL. ÓVODA'!$E101</f>
        <v>0</v>
      </c>
      <c r="E103" s="196"/>
      <c r="F103" s="203"/>
      <c r="G103" s="195">
        <f>+'[5]4.SZ.TÁBL. ÓVODA'!$H101</f>
        <v>0</v>
      </c>
      <c r="H103" s="196"/>
      <c r="I103" s="203"/>
      <c r="J103" s="195">
        <f>+'[5]4.SZ.TÁBL. ÓVODA'!$K101</f>
        <v>0</v>
      </c>
      <c r="K103" s="200"/>
      <c r="L103" s="203"/>
      <c r="M103" s="195">
        <f>+'[5]4.SZ.TÁBL. ÓVODA'!$N101</f>
        <v>0</v>
      </c>
      <c r="N103" s="196"/>
      <c r="O103" s="203"/>
      <c r="P103" s="195">
        <f>+'[5]4.SZ.TÁBL. ÓVODA'!$Q101</f>
        <v>0</v>
      </c>
      <c r="Q103" s="200"/>
      <c r="R103" s="203">
        <f t="shared" si="136"/>
        <v>0</v>
      </c>
      <c r="S103" s="195">
        <f t="shared" si="137"/>
        <v>0</v>
      </c>
      <c r="T103" s="196">
        <f t="shared" si="138"/>
        <v>0</v>
      </c>
    </row>
    <row r="104" spans="1:20" ht="13.5" customHeight="1">
      <c r="A104" s="188" t="s">
        <v>258</v>
      </c>
      <c r="B104" s="246" t="s">
        <v>259</v>
      </c>
      <c r="C104" s="203"/>
      <c r="D104" s="195">
        <f>+'[5]4.SZ.TÁBL. ÓVODA'!$E102</f>
        <v>0</v>
      </c>
      <c r="E104" s="196"/>
      <c r="F104" s="203"/>
      <c r="G104" s="195">
        <f>+'[5]4.SZ.TÁBL. ÓVODA'!$H102</f>
        <v>0</v>
      </c>
      <c r="H104" s="196"/>
      <c r="I104" s="203"/>
      <c r="J104" s="195">
        <f>+'[5]4.SZ.TÁBL. ÓVODA'!$K102</f>
        <v>0</v>
      </c>
      <c r="K104" s="200"/>
      <c r="L104" s="203"/>
      <c r="M104" s="195">
        <f>+'[5]4.SZ.TÁBL. ÓVODA'!$N102</f>
        <v>0</v>
      </c>
      <c r="N104" s="196"/>
      <c r="O104" s="203"/>
      <c r="P104" s="195">
        <f>+'[5]4.SZ.TÁBL. ÓVODA'!$Q102</f>
        <v>0</v>
      </c>
      <c r="Q104" s="200"/>
      <c r="R104" s="203">
        <f t="shared" si="136"/>
        <v>0</v>
      </c>
      <c r="S104" s="195">
        <f t="shared" si="137"/>
        <v>0</v>
      </c>
      <c r="T104" s="196">
        <f t="shared" si="138"/>
        <v>0</v>
      </c>
    </row>
    <row r="105" spans="1:20" ht="13.5" customHeight="1">
      <c r="A105" s="189" t="s">
        <v>260</v>
      </c>
      <c r="B105" s="247" t="s">
        <v>261</v>
      </c>
      <c r="C105" s="224">
        <f>+C122</f>
        <v>0</v>
      </c>
      <c r="D105" s="195">
        <f>+'[5]4.SZ.TÁBL. ÓVODA'!$E103</f>
        <v>0</v>
      </c>
      <c r="E105" s="225">
        <f>+E122</f>
        <v>0</v>
      </c>
      <c r="F105" s="224">
        <f>+[9]Sheet!$G$67</f>
        <v>108</v>
      </c>
      <c r="G105" s="220">
        <f>+'[3]4.SZ.TÁBL. ÓVODA'!$H$103</f>
        <v>193</v>
      </c>
      <c r="H105" s="225">
        <v>183</v>
      </c>
      <c r="I105" s="224"/>
      <c r="J105" s="220">
        <f>+'[5]4.SZ.TÁBL. ÓVODA'!$K103</f>
        <v>0</v>
      </c>
      <c r="K105" s="221">
        <f t="shared" ref="K105" si="139">+K122</f>
        <v>0</v>
      </c>
      <c r="L105" s="224"/>
      <c r="M105" s="220">
        <f>+'[5]4.SZ.TÁBL. ÓVODA'!$N103</f>
        <v>0</v>
      </c>
      <c r="N105" s="225">
        <f t="shared" ref="N105" si="140">+N122</f>
        <v>0</v>
      </c>
      <c r="O105" s="224">
        <f>+[9]Sheet!$M$67</f>
        <v>41</v>
      </c>
      <c r="P105" s="220">
        <f>+'[3]4.SZ.TÁBL. ÓVODA'!$Q$103</f>
        <v>41</v>
      </c>
      <c r="Q105" s="221">
        <v>40</v>
      </c>
      <c r="R105" s="224">
        <f t="shared" si="136"/>
        <v>149</v>
      </c>
      <c r="S105" s="220">
        <f t="shared" si="137"/>
        <v>234</v>
      </c>
      <c r="T105" s="225">
        <f t="shared" si="138"/>
        <v>223</v>
      </c>
    </row>
    <row r="106" spans="1:20" s="322" customFormat="1" ht="13.5" customHeight="1">
      <c r="A106" s="190" t="s">
        <v>176</v>
      </c>
      <c r="B106" s="248" t="s">
        <v>88</v>
      </c>
      <c r="C106" s="288">
        <f>SUM(C99:C105)</f>
        <v>0</v>
      </c>
      <c r="D106" s="293">
        <f>SUM(D99:D105)</f>
        <v>0</v>
      </c>
      <c r="E106" s="294">
        <f>SUM(E99:E105)</f>
        <v>0</v>
      </c>
      <c r="F106" s="288">
        <f>SUM(F99:F105)</f>
        <v>508</v>
      </c>
      <c r="G106" s="293">
        <f>SUM(G99:G105)</f>
        <v>1029</v>
      </c>
      <c r="H106" s="294">
        <f t="shared" ref="H106" si="141">SUM(H99:H105)</f>
        <v>1009</v>
      </c>
      <c r="I106" s="288">
        <f>SUM(I99:I105)</f>
        <v>0</v>
      </c>
      <c r="J106" s="293">
        <f>SUM(J99:J105)</f>
        <v>0</v>
      </c>
      <c r="K106" s="296">
        <f t="shared" ref="K106" si="142">SUM(K99:K105)</f>
        <v>0</v>
      </c>
      <c r="L106" s="288">
        <f>SUM(L99:L105)</f>
        <v>0</v>
      </c>
      <c r="M106" s="293">
        <f>SUM(M99:M105)</f>
        <v>0</v>
      </c>
      <c r="N106" s="294">
        <f t="shared" ref="N106" si="143">SUM(N99:N105)</f>
        <v>0</v>
      </c>
      <c r="O106" s="288">
        <f>SUM(O99:O105)</f>
        <v>191</v>
      </c>
      <c r="P106" s="293">
        <f>SUM(P99:P105)</f>
        <v>191</v>
      </c>
      <c r="Q106" s="296">
        <f t="shared" ref="Q106" si="144">SUM(Q99:Q105)</f>
        <v>188</v>
      </c>
      <c r="R106" s="288">
        <f>SUM(R99:R105)</f>
        <v>699</v>
      </c>
      <c r="S106" s="293">
        <f t="shared" ref="S106:T106" si="145">SUM(S99:S105)</f>
        <v>1220</v>
      </c>
      <c r="T106" s="294">
        <f t="shared" si="145"/>
        <v>1197</v>
      </c>
    </row>
    <row r="107" spans="1:20" ht="13.5" customHeight="1">
      <c r="A107" s="187" t="s">
        <v>262</v>
      </c>
      <c r="B107" s="245" t="s">
        <v>263</v>
      </c>
      <c r="C107" s="210"/>
      <c r="D107" s="195">
        <f>+'[5]4.SZ.TÁBL. ÓVODA'!$E105</f>
        <v>0</v>
      </c>
      <c r="E107" s="211"/>
      <c r="F107" s="210"/>
      <c r="G107" s="206">
        <f>+'[5]4.SZ.TÁBL. ÓVODA'!$H105</f>
        <v>0</v>
      </c>
      <c r="H107" s="211"/>
      <c r="I107" s="210"/>
      <c r="J107" s="206">
        <f>+'[5]4.SZ.TÁBL. ÓVODA'!$K105</f>
        <v>0</v>
      </c>
      <c r="K107" s="207"/>
      <c r="L107" s="210"/>
      <c r="M107" s="206">
        <f>+'[5]4.SZ.TÁBL. ÓVODA'!$N105</f>
        <v>0</v>
      </c>
      <c r="N107" s="211"/>
      <c r="O107" s="210"/>
      <c r="P107" s="206">
        <f>+'[5]4.SZ.TÁBL. ÓVODA'!$Q105</f>
        <v>0</v>
      </c>
      <c r="Q107" s="207"/>
      <c r="R107" s="210">
        <f t="shared" ref="R107:R110" si="146">+C107+F107+I107+L107+O107</f>
        <v>0</v>
      </c>
      <c r="S107" s="206">
        <f t="shared" ref="S107:S110" si="147">+D107+G107+J107+M107+P107</f>
        <v>0</v>
      </c>
      <c r="T107" s="211">
        <f t="shared" ref="T107:T110" si="148">+E107+H107+K107+N107+Q107</f>
        <v>0</v>
      </c>
    </row>
    <row r="108" spans="1:20" ht="13.5" customHeight="1">
      <c r="A108" s="188" t="s">
        <v>264</v>
      </c>
      <c r="B108" s="246" t="s">
        <v>265</v>
      </c>
      <c r="C108" s="203"/>
      <c r="D108" s="195">
        <f>+'[5]4.SZ.TÁBL. ÓVODA'!$E106</f>
        <v>0</v>
      </c>
      <c r="E108" s="196"/>
      <c r="F108" s="203"/>
      <c r="G108" s="195">
        <f>+'[5]4.SZ.TÁBL. ÓVODA'!$H106</f>
        <v>0</v>
      </c>
      <c r="H108" s="196"/>
      <c r="I108" s="203"/>
      <c r="J108" s="195">
        <f>+'[5]4.SZ.TÁBL. ÓVODA'!$K106</f>
        <v>0</v>
      </c>
      <c r="K108" s="200"/>
      <c r="L108" s="203"/>
      <c r="M108" s="195">
        <f>+'[5]4.SZ.TÁBL. ÓVODA'!$N106</f>
        <v>0</v>
      </c>
      <c r="N108" s="196"/>
      <c r="O108" s="203"/>
      <c r="P108" s="195">
        <f>+'[5]4.SZ.TÁBL. ÓVODA'!$Q106</f>
        <v>0</v>
      </c>
      <c r="Q108" s="200"/>
      <c r="R108" s="203">
        <f t="shared" si="146"/>
        <v>0</v>
      </c>
      <c r="S108" s="195">
        <f t="shared" si="147"/>
        <v>0</v>
      </c>
      <c r="T108" s="196">
        <f t="shared" si="148"/>
        <v>0</v>
      </c>
    </row>
    <row r="109" spans="1:20" ht="13.5" customHeight="1">
      <c r="A109" s="188" t="s">
        <v>266</v>
      </c>
      <c r="B109" s="246" t="s">
        <v>267</v>
      </c>
      <c r="C109" s="203"/>
      <c r="D109" s="195">
        <f>+'[5]4.SZ.TÁBL. ÓVODA'!$E107</f>
        <v>0</v>
      </c>
      <c r="E109" s="196"/>
      <c r="F109" s="203"/>
      <c r="G109" s="195">
        <f>+'[5]4.SZ.TÁBL. ÓVODA'!$H107</f>
        <v>0</v>
      </c>
      <c r="H109" s="196"/>
      <c r="I109" s="203"/>
      <c r="J109" s="195">
        <f>+'[5]4.SZ.TÁBL. ÓVODA'!$K107</f>
        <v>0</v>
      </c>
      <c r="K109" s="200"/>
      <c r="L109" s="203"/>
      <c r="M109" s="195">
        <f>+'[5]4.SZ.TÁBL. ÓVODA'!$N107</f>
        <v>0</v>
      </c>
      <c r="N109" s="196"/>
      <c r="O109" s="203"/>
      <c r="P109" s="195">
        <f>+'[5]4.SZ.TÁBL. ÓVODA'!$Q107</f>
        <v>0</v>
      </c>
      <c r="Q109" s="200"/>
      <c r="R109" s="203">
        <f t="shared" si="146"/>
        <v>0</v>
      </c>
      <c r="S109" s="195">
        <f t="shared" si="147"/>
        <v>0</v>
      </c>
      <c r="T109" s="196">
        <f t="shared" si="148"/>
        <v>0</v>
      </c>
    </row>
    <row r="110" spans="1:20" ht="13.5" customHeight="1">
      <c r="A110" s="189" t="s">
        <v>268</v>
      </c>
      <c r="B110" s="247" t="s">
        <v>269</v>
      </c>
      <c r="C110" s="224"/>
      <c r="D110" s="195">
        <f>+'[5]4.SZ.TÁBL. ÓVODA'!$E108</f>
        <v>0</v>
      </c>
      <c r="E110" s="225"/>
      <c r="F110" s="224"/>
      <c r="G110" s="220">
        <f>+'[5]4.SZ.TÁBL. ÓVODA'!$H108</f>
        <v>0</v>
      </c>
      <c r="H110" s="225"/>
      <c r="I110" s="224"/>
      <c r="J110" s="220">
        <f>+'[5]4.SZ.TÁBL. ÓVODA'!$K108</f>
        <v>0</v>
      </c>
      <c r="K110" s="221"/>
      <c r="L110" s="224"/>
      <c r="M110" s="220">
        <f>+'[5]4.SZ.TÁBL. ÓVODA'!$N108</f>
        <v>0</v>
      </c>
      <c r="N110" s="225"/>
      <c r="O110" s="224"/>
      <c r="P110" s="220">
        <f>+'[5]4.SZ.TÁBL. ÓVODA'!$Q108</f>
        <v>0</v>
      </c>
      <c r="Q110" s="221"/>
      <c r="R110" s="224">
        <f t="shared" si="146"/>
        <v>0</v>
      </c>
      <c r="S110" s="220">
        <f t="shared" si="147"/>
        <v>0</v>
      </c>
      <c r="T110" s="225">
        <f t="shared" si="148"/>
        <v>0</v>
      </c>
    </row>
    <row r="111" spans="1:20" s="322" customFormat="1" ht="13.5" customHeight="1">
      <c r="A111" s="190" t="s">
        <v>177</v>
      </c>
      <c r="B111" s="248" t="s">
        <v>134</v>
      </c>
      <c r="C111" s="288">
        <f>SUM(C107:C110)</f>
        <v>0</v>
      </c>
      <c r="D111" s="293">
        <f>SUM(D107:D110)</f>
        <v>0</v>
      </c>
      <c r="E111" s="294">
        <f>SUM(E107:E110)</f>
        <v>0</v>
      </c>
      <c r="F111" s="288">
        <f>SUM(F107:F110)</f>
        <v>0</v>
      </c>
      <c r="G111" s="293">
        <f>SUM(G107:G110)</f>
        <v>0</v>
      </c>
      <c r="H111" s="294">
        <f t="shared" ref="H111" si="149">SUM(H107:H110)</f>
        <v>0</v>
      </c>
      <c r="I111" s="288">
        <f>SUM(I107:I110)</f>
        <v>0</v>
      </c>
      <c r="J111" s="293">
        <f>SUM(J107:J110)</f>
        <v>0</v>
      </c>
      <c r="K111" s="296">
        <f t="shared" ref="K111" si="150">SUM(K107:K110)</f>
        <v>0</v>
      </c>
      <c r="L111" s="288">
        <f>SUM(L107:L110)</f>
        <v>0</v>
      </c>
      <c r="M111" s="293">
        <f>SUM(M107:M110)</f>
        <v>0</v>
      </c>
      <c r="N111" s="294">
        <f t="shared" ref="N111" si="151">SUM(N107:N110)</f>
        <v>0</v>
      </c>
      <c r="O111" s="288">
        <f>SUM(O107:O110)</f>
        <v>0</v>
      </c>
      <c r="P111" s="293">
        <f>SUM(P107:P110)</f>
        <v>0</v>
      </c>
      <c r="Q111" s="296">
        <f t="shared" ref="Q111" si="152">SUM(Q107:Q110)</f>
        <v>0</v>
      </c>
      <c r="R111" s="288">
        <f>SUM(R107:R110)</f>
        <v>0</v>
      </c>
      <c r="S111" s="293">
        <f t="shared" ref="S111:T111" si="153">SUM(S107:S110)</f>
        <v>0</v>
      </c>
      <c r="T111" s="294">
        <f t="shared" si="153"/>
        <v>0</v>
      </c>
    </row>
    <row r="112" spans="1:20" s="322" customFormat="1" ht="13.5" customHeight="1">
      <c r="A112" s="190" t="s">
        <v>178</v>
      </c>
      <c r="B112" s="248" t="s">
        <v>135</v>
      </c>
      <c r="C112" s="288"/>
      <c r="D112" s="293"/>
      <c r="E112" s="294"/>
      <c r="F112" s="288"/>
      <c r="G112" s="293"/>
      <c r="H112" s="294"/>
      <c r="I112" s="288"/>
      <c r="J112" s="293"/>
      <c r="K112" s="296"/>
      <c r="L112" s="288"/>
      <c r="M112" s="293"/>
      <c r="N112" s="294"/>
      <c r="O112" s="288"/>
      <c r="P112" s="293"/>
      <c r="Q112" s="296"/>
      <c r="R112" s="227">
        <f t="shared" ref="R112" si="154">+C112+F112+I112+L112+O112</f>
        <v>0</v>
      </c>
      <c r="S112" s="595">
        <f t="shared" ref="S112" si="155">+D112+G112+J112+M112+P112</f>
        <v>0</v>
      </c>
      <c r="T112" s="596">
        <f t="shared" ref="T112" si="156">+E112+H112+K112+N112+Q112</f>
        <v>0</v>
      </c>
    </row>
    <row r="113" spans="1:20" s="322" customFormat="1" ht="13.5" customHeight="1">
      <c r="A113" s="194" t="s">
        <v>179</v>
      </c>
      <c r="B113" s="248" t="s">
        <v>136</v>
      </c>
      <c r="C113" s="288">
        <f>+C58+C59+C92+C98+C106+C111+C112</f>
        <v>33688</v>
      </c>
      <c r="D113" s="293">
        <f>+D58+D59+D92+D98+D106+D111+D112</f>
        <v>35244</v>
      </c>
      <c r="E113" s="294">
        <f>+E58+E59+E92+E98+E106+E111+E112</f>
        <v>25466</v>
      </c>
      <c r="F113" s="288">
        <f>+F58+F59+F92+F98+F106+F111+F112</f>
        <v>53963</v>
      </c>
      <c r="G113" s="293">
        <f>+G58+G59+G92+G98+G106+G111+G112</f>
        <v>54007</v>
      </c>
      <c r="H113" s="294">
        <f t="shared" ref="H113" si="157">+H58+H59+H92+H98+H106+H111+H112</f>
        <v>36730</v>
      </c>
      <c r="I113" s="288">
        <f>+I58+I59+I92+I98+I106+I111+I112</f>
        <v>28489</v>
      </c>
      <c r="J113" s="293">
        <f>+J58+J59+J92+J98+J106+J111+J112</f>
        <v>28587</v>
      </c>
      <c r="K113" s="296">
        <f t="shared" ref="K113" si="158">+K58+K59+K92+K98+K106+K111+K112</f>
        <v>20455</v>
      </c>
      <c r="L113" s="288">
        <f>+L58+L59+L92+L98+L106+L111+L112</f>
        <v>50679</v>
      </c>
      <c r="M113" s="293">
        <f>+M58+M59+M92+M98+M106+M111+M112</f>
        <v>50732</v>
      </c>
      <c r="N113" s="294">
        <f t="shared" ref="N113" si="159">+N58+N59+N92+N98+N106+N111+N112</f>
        <v>34160</v>
      </c>
      <c r="O113" s="288">
        <f>+O58+O59+O92+O98+O106+O111+O112</f>
        <v>11045</v>
      </c>
      <c r="P113" s="293">
        <f>+P58+P59+P92+P98+P106+P111+P112</f>
        <v>11105</v>
      </c>
      <c r="Q113" s="296">
        <f t="shared" ref="Q113" si="160">+Q58+Q59+Q92+Q98+Q106+Q111+Q112</f>
        <v>7234</v>
      </c>
      <c r="R113" s="288">
        <f>+R58+R59+R92+R98+R106+R111+R112</f>
        <v>177864</v>
      </c>
      <c r="S113" s="293">
        <f t="shared" ref="S113:T113" si="161">+S58+S59+S92+S98+S106+S111+S112</f>
        <v>179675</v>
      </c>
      <c r="T113" s="294">
        <f t="shared" si="161"/>
        <v>124045</v>
      </c>
    </row>
    <row r="114" spans="1:20" s="322" customFormat="1" ht="13.5" customHeight="1" thickBot="1">
      <c r="A114" s="243" t="s">
        <v>180</v>
      </c>
      <c r="B114" s="251" t="s">
        <v>137</v>
      </c>
      <c r="C114" s="310"/>
      <c r="D114" s="311"/>
      <c r="E114" s="312"/>
      <c r="F114" s="310"/>
      <c r="G114" s="311"/>
      <c r="H114" s="312"/>
      <c r="I114" s="310"/>
      <c r="J114" s="311"/>
      <c r="K114" s="314"/>
      <c r="L114" s="310"/>
      <c r="M114" s="311"/>
      <c r="N114" s="312"/>
      <c r="O114" s="310"/>
      <c r="P114" s="311"/>
      <c r="Q114" s="314"/>
      <c r="R114" s="235">
        <f t="shared" ref="R114" si="162">+C114+F114+I114+L114+O114</f>
        <v>0</v>
      </c>
      <c r="S114" s="231">
        <f t="shared" ref="S114" si="163">+D114+G114+J114+M114+P114</f>
        <v>0</v>
      </c>
      <c r="T114" s="236">
        <f t="shared" ref="T114" si="164">+E114+H114+K114+N114+Q114</f>
        <v>0</v>
      </c>
    </row>
    <row r="115" spans="1:20" s="322" customFormat="1" ht="13.5" customHeight="1" thickBot="1">
      <c r="A115" s="782" t="s">
        <v>283</v>
      </c>
      <c r="B115" s="783"/>
      <c r="C115" s="301">
        <f>SUM(C113:C114)</f>
        <v>33688</v>
      </c>
      <c r="D115" s="302">
        <f>SUM(D113:D114)</f>
        <v>35244</v>
      </c>
      <c r="E115" s="303">
        <f>SUM(E113:E114)</f>
        <v>25466</v>
      </c>
      <c r="F115" s="301">
        <f>SUM(F113:F114)</f>
        <v>53963</v>
      </c>
      <c r="G115" s="302">
        <f>SUM(G113:G114)</f>
        <v>54007</v>
      </c>
      <c r="H115" s="303">
        <f t="shared" ref="H115" si="165">SUM(H113:H114)</f>
        <v>36730</v>
      </c>
      <c r="I115" s="301">
        <f>SUM(I113:I114)</f>
        <v>28489</v>
      </c>
      <c r="J115" s="302">
        <f>SUM(J113:J114)</f>
        <v>28587</v>
      </c>
      <c r="K115" s="305">
        <f t="shared" ref="K115" si="166">SUM(K113:K114)</f>
        <v>20455</v>
      </c>
      <c r="L115" s="301">
        <f>SUM(L113:L114)</f>
        <v>50679</v>
      </c>
      <c r="M115" s="302">
        <f>SUM(M113:M114)</f>
        <v>50732</v>
      </c>
      <c r="N115" s="303">
        <f t="shared" ref="N115" si="167">SUM(N113:N114)</f>
        <v>34160</v>
      </c>
      <c r="O115" s="301">
        <f>SUM(O113:O114)</f>
        <v>11045</v>
      </c>
      <c r="P115" s="302">
        <f>SUM(P113:P114)</f>
        <v>11105</v>
      </c>
      <c r="Q115" s="305">
        <f t="shared" ref="Q115" si="168">SUM(Q113:Q114)</f>
        <v>7234</v>
      </c>
      <c r="R115" s="301">
        <f>SUM(R113:R114)</f>
        <v>177864</v>
      </c>
      <c r="S115" s="302">
        <f t="shared" ref="S115:T115" si="169">SUM(S113:S114)</f>
        <v>179675</v>
      </c>
      <c r="T115" s="303">
        <f t="shared" si="169"/>
        <v>124045</v>
      </c>
    </row>
    <row r="116" spans="1:20" ht="13.5" customHeight="1" thickBot="1">
      <c r="J116" s="52"/>
      <c r="K116" s="52"/>
      <c r="M116" s="52"/>
      <c r="N116" s="52"/>
      <c r="R116" s="52"/>
      <c r="S116" s="52"/>
      <c r="T116" s="52"/>
    </row>
    <row r="117" spans="1:20" s="322" customFormat="1" ht="13.5" customHeight="1" thickBot="1">
      <c r="A117" s="780" t="s">
        <v>301</v>
      </c>
      <c r="B117" s="826"/>
      <c r="C117" s="301">
        <f>+C38-C115</f>
        <v>0</v>
      </c>
      <c r="D117" s="302">
        <f>+D38-D115</f>
        <v>0</v>
      </c>
      <c r="E117" s="303">
        <f>+E38-E115</f>
        <v>11</v>
      </c>
      <c r="F117" s="301">
        <f>+F38-F115</f>
        <v>0</v>
      </c>
      <c r="G117" s="302">
        <f>+G38-G115</f>
        <v>0</v>
      </c>
      <c r="H117" s="303">
        <f t="shared" ref="H117" si="170">+H38-H115</f>
        <v>53</v>
      </c>
      <c r="I117" s="301">
        <f>+I38-I115</f>
        <v>0</v>
      </c>
      <c r="J117" s="302">
        <f>+J38-J115</f>
        <v>0</v>
      </c>
      <c r="K117" s="303">
        <f t="shared" ref="K117" si="171">+K38-K115</f>
        <v>0</v>
      </c>
      <c r="L117" s="301">
        <f>+L38-L115</f>
        <v>0</v>
      </c>
      <c r="M117" s="302">
        <f>+M38-M115</f>
        <v>0</v>
      </c>
      <c r="N117" s="303">
        <f t="shared" ref="N117" si="172">+N38-N115</f>
        <v>61</v>
      </c>
      <c r="O117" s="301">
        <f>+O38-O115</f>
        <v>0</v>
      </c>
      <c r="P117" s="302">
        <f>+P38-P115</f>
        <v>0</v>
      </c>
      <c r="Q117" s="303">
        <f t="shared" ref="Q117" si="173">+Q38-Q115</f>
        <v>7</v>
      </c>
      <c r="R117" s="301">
        <f>+R38-R115</f>
        <v>0</v>
      </c>
      <c r="S117" s="302">
        <f t="shared" ref="S117:T117" si="174">+S38-S115</f>
        <v>0</v>
      </c>
      <c r="T117" s="303">
        <f t="shared" si="174"/>
        <v>132</v>
      </c>
    </row>
    <row r="118" spans="1:20" ht="13.5" customHeight="1"/>
    <row r="119" spans="1:20" ht="13.5" customHeight="1">
      <c r="B119" s="51" t="s">
        <v>295</v>
      </c>
      <c r="C119" s="331">
        <f>(+C92-C91)*0.27</f>
        <v>1458.8100000000002</v>
      </c>
      <c r="F119" s="331">
        <f>(+F92-F91)*0.27</f>
        <v>1470.42</v>
      </c>
      <c r="I119" s="331">
        <f>(+I92-I91)*0.27</f>
        <v>10.8</v>
      </c>
      <c r="L119" s="331">
        <f>(+L92-L91)*0.27</f>
        <v>144.18</v>
      </c>
      <c r="O119" s="331">
        <f>(+O92-O91)*0.27</f>
        <v>598.59</v>
      </c>
    </row>
    <row r="120" spans="1:20" ht="13.5" customHeight="1">
      <c r="B120" s="51" t="s">
        <v>291</v>
      </c>
      <c r="C120" s="52">
        <v>2387</v>
      </c>
      <c r="F120" s="331">
        <v>1362</v>
      </c>
      <c r="I120" s="52">
        <v>11</v>
      </c>
      <c r="L120" s="52">
        <v>63</v>
      </c>
      <c r="O120" s="52">
        <v>613</v>
      </c>
    </row>
    <row r="121" spans="1:20" ht="13.5" customHeight="1">
      <c r="B121" s="51" t="s">
        <v>296</v>
      </c>
      <c r="C121" s="331">
        <f>+SUM(C99:C104)*0.27</f>
        <v>0</v>
      </c>
      <c r="F121" s="331">
        <f>+SUM(F99:F104)*0.27</f>
        <v>108</v>
      </c>
      <c r="I121" s="331">
        <f>+SUM(I99:I104)*0.27</f>
        <v>0</v>
      </c>
      <c r="L121" s="331">
        <f>+SUM(L99:L104)*0.27</f>
        <v>0</v>
      </c>
      <c r="O121" s="331">
        <f>+SUM(O99:O104)*0.27</f>
        <v>40.5</v>
      </c>
    </row>
    <row r="122" spans="1:20" ht="13.5" customHeight="1">
      <c r="B122" s="51" t="s">
        <v>291</v>
      </c>
      <c r="F122" s="52">
        <v>81</v>
      </c>
      <c r="O122" s="52">
        <v>14</v>
      </c>
    </row>
    <row r="124" spans="1:20">
      <c r="B124" s="51" t="s">
        <v>302</v>
      </c>
      <c r="D124" s="52">
        <v>5941</v>
      </c>
      <c r="F124" s="53" t="s">
        <v>291</v>
      </c>
      <c r="N124" s="52"/>
      <c r="O124" s="52">
        <v>5747</v>
      </c>
      <c r="Q124" s="53" t="s">
        <v>291</v>
      </c>
      <c r="T124" s="5"/>
    </row>
    <row r="125" spans="1:20">
      <c r="B125" s="51" t="s">
        <v>345</v>
      </c>
      <c r="C125" s="52">
        <v>4</v>
      </c>
      <c r="D125" s="403">
        <f>+C125/C129</f>
        <v>0.4</v>
      </c>
      <c r="E125" s="334">
        <f>+D124*D125</f>
        <v>2376.4</v>
      </c>
      <c r="F125" s="328">
        <v>2376</v>
      </c>
      <c r="N125" s="52">
        <v>4</v>
      </c>
      <c r="O125" s="403">
        <f>+N125/N129</f>
        <v>0.4</v>
      </c>
      <c r="P125" s="334">
        <f>+O124*O125</f>
        <v>2298.8000000000002</v>
      </c>
      <c r="Q125" s="328">
        <v>2299</v>
      </c>
      <c r="T125" s="5"/>
    </row>
    <row r="126" spans="1:20">
      <c r="B126" s="51" t="s">
        <v>346</v>
      </c>
      <c r="C126" s="52">
        <v>2</v>
      </c>
      <c r="D126" s="403">
        <f>+C126/C129</f>
        <v>0.2</v>
      </c>
      <c r="E126" s="334">
        <f>+D124*D126</f>
        <v>1188.2</v>
      </c>
      <c r="F126" s="328">
        <v>1189</v>
      </c>
      <c r="N126" s="52">
        <v>2</v>
      </c>
      <c r="O126" s="403">
        <f>+N126/N129</f>
        <v>0.2</v>
      </c>
      <c r="P126" s="334">
        <f>+O124*O126</f>
        <v>1149.4000000000001</v>
      </c>
      <c r="Q126" s="328">
        <v>1149</v>
      </c>
      <c r="T126" s="5"/>
    </row>
    <row r="127" spans="1:20">
      <c r="B127" s="51" t="s">
        <v>347</v>
      </c>
      <c r="C127" s="52">
        <v>4</v>
      </c>
      <c r="D127" s="403">
        <f>+C127/C129</f>
        <v>0.4</v>
      </c>
      <c r="E127" s="334">
        <f>+D124*D127</f>
        <v>2376.4</v>
      </c>
      <c r="F127" s="328">
        <v>2376</v>
      </c>
      <c r="N127" s="52">
        <v>4</v>
      </c>
      <c r="O127" s="403">
        <f>+N127/N129</f>
        <v>0.4</v>
      </c>
      <c r="P127" s="334">
        <f>+O124*O127</f>
        <v>2298.8000000000002</v>
      </c>
      <c r="Q127" s="328">
        <v>2299</v>
      </c>
      <c r="T127" s="5"/>
    </row>
    <row r="128" spans="1:20">
      <c r="B128" s="51" t="s">
        <v>348</v>
      </c>
      <c r="D128" s="403">
        <f>+C128/C129</f>
        <v>0</v>
      </c>
      <c r="E128" s="334">
        <f>+D124*D128</f>
        <v>0</v>
      </c>
      <c r="F128" s="328"/>
      <c r="N128" s="52"/>
      <c r="O128" s="403">
        <f>+N128/N129</f>
        <v>0</v>
      </c>
      <c r="P128" s="334">
        <f>+O124*O128</f>
        <v>0</v>
      </c>
      <c r="Q128" s="328"/>
      <c r="T128" s="5"/>
    </row>
    <row r="129" spans="3:20">
      <c r="C129" s="52">
        <f>SUM(C125:C128)</f>
        <v>10</v>
      </c>
      <c r="D129" s="403">
        <f>SUM(D125:D128)</f>
        <v>1</v>
      </c>
      <c r="E129" s="334">
        <f>SUM(E125:E128)</f>
        <v>5941</v>
      </c>
      <c r="F129" s="328">
        <f>SUM(F125:F128)</f>
        <v>5941</v>
      </c>
      <c r="N129" s="52">
        <f>SUM(N125:N128)</f>
        <v>10</v>
      </c>
      <c r="O129" s="403">
        <f>SUM(O125:O128)</f>
        <v>1</v>
      </c>
      <c r="P129" s="334">
        <f>SUM(P125:P128)</f>
        <v>5747</v>
      </c>
      <c r="Q129" s="328">
        <f>SUM(Q125:Q128)</f>
        <v>5747</v>
      </c>
      <c r="T129" s="5"/>
    </row>
  </sheetData>
  <mergeCells count="11">
    <mergeCell ref="R1:T1"/>
    <mergeCell ref="L1:N1"/>
    <mergeCell ref="O1:Q1"/>
    <mergeCell ref="A115:B115"/>
    <mergeCell ref="A117:B117"/>
    <mergeCell ref="A38:B38"/>
    <mergeCell ref="A1:A2"/>
    <mergeCell ref="B1:B2"/>
    <mergeCell ref="C1:E1"/>
    <mergeCell ref="I1:K1"/>
    <mergeCell ref="F1:H1"/>
  </mergeCells>
  <phoneticPr fontId="25" type="noConversion"/>
  <printOptions horizontalCentered="1"/>
  <pageMargins left="0.15748031496062992" right="0.15748031496062992" top="0.98425196850393704" bottom="0.43307086614173229" header="0.35433070866141736" footer="0.15748031496062992"/>
  <pageSetup paperSize="8" scale="68" orientation="landscape" r:id="rId1"/>
  <headerFooter alignWithMargins="0">
    <oddHeader>&amp;L&amp;"Times New Roman,Félkövér"&amp;13Szent László Völgye TKT&amp;C&amp;"Times New Roman,Félkövér"&amp;14
&amp;16 2016. ÉVI I-III. KÖLTSÉGVETÉSI BESZÁMOLÓ&amp;14
&amp;R4. sz. táblázat
ÓVODA
Adatok: eFt</oddHeader>
    <oddFooter>&amp;L&amp;F&amp;R&amp;P</oddFooter>
  </headerFooter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AA19"/>
  <sheetViews>
    <sheetView zoomScaleSheetLayoutView="85" workbookViewId="0">
      <selection activeCell="M17" sqref="M17"/>
    </sheetView>
  </sheetViews>
  <sheetFormatPr defaultColWidth="8.85546875" defaultRowHeight="12.75"/>
  <cols>
    <col min="1" max="1" width="28" style="20" customWidth="1"/>
    <col min="2" max="3" width="10.7109375" style="19" customWidth="1"/>
    <col min="4" max="4" width="10.7109375" style="646" customWidth="1"/>
    <col min="5" max="12" width="10.7109375" style="20" customWidth="1"/>
    <col min="13" max="13" width="10.7109375" style="617" customWidth="1"/>
    <col min="14" max="14" width="7.140625" style="617" customWidth="1"/>
    <col min="15" max="15" width="14.7109375" style="19" customWidth="1"/>
    <col min="16" max="16384" width="8.85546875" style="20"/>
  </cols>
  <sheetData>
    <row r="1" spans="1:27" ht="24.75" customHeight="1">
      <c r="B1" s="832" t="s">
        <v>37</v>
      </c>
      <c r="C1" s="833"/>
      <c r="D1" s="834" t="s">
        <v>38</v>
      </c>
      <c r="E1" s="835"/>
      <c r="F1" s="836" t="s">
        <v>39</v>
      </c>
      <c r="G1" s="837"/>
      <c r="H1" s="834" t="s">
        <v>40</v>
      </c>
      <c r="I1" s="835"/>
      <c r="J1" s="834" t="s">
        <v>69</v>
      </c>
      <c r="K1" s="835"/>
      <c r="L1" s="827" t="s">
        <v>20</v>
      </c>
      <c r="M1" s="828"/>
      <c r="N1" s="615"/>
      <c r="O1" s="20"/>
    </row>
    <row r="2" spans="1:27" ht="27" customHeight="1" thickBot="1">
      <c r="A2" s="166"/>
      <c r="B2" s="459" t="s">
        <v>396</v>
      </c>
      <c r="C2" s="460" t="s">
        <v>99</v>
      </c>
      <c r="D2" s="460" t="s">
        <v>396</v>
      </c>
      <c r="E2" s="460" t="s">
        <v>99</v>
      </c>
      <c r="F2" s="460" t="s">
        <v>396</v>
      </c>
      <c r="G2" s="460" t="s">
        <v>99</v>
      </c>
      <c r="H2" s="460" t="s">
        <v>396</v>
      </c>
      <c r="I2" s="460" t="s">
        <v>99</v>
      </c>
      <c r="J2" s="460" t="s">
        <v>396</v>
      </c>
      <c r="K2" s="460" t="s">
        <v>99</v>
      </c>
      <c r="L2" s="459" t="s">
        <v>396</v>
      </c>
      <c r="M2" s="461" t="s">
        <v>99</v>
      </c>
      <c r="N2" s="616"/>
      <c r="O2" s="20"/>
      <c r="P2" s="617"/>
      <c r="Q2" s="19"/>
      <c r="R2" s="19"/>
    </row>
    <row r="3" spans="1:27" ht="13.9" customHeight="1">
      <c r="A3" s="618" t="s">
        <v>380</v>
      </c>
      <c r="B3" s="619">
        <f>+'[3]5.SZ.TÁBL. ÓVODAI NORMATÍVA'!$D$3</f>
        <v>10913600</v>
      </c>
      <c r="C3" s="619">
        <v>10823031</v>
      </c>
      <c r="D3" s="619">
        <f>+'[3]5.SZ.TÁBL. ÓVODAI NORMATÍVA'!$G$3</f>
        <v>22114400</v>
      </c>
      <c r="E3" s="619">
        <v>21930878</v>
      </c>
      <c r="F3" s="619">
        <f>+'[3]5.SZ.TÁBL. ÓVODAI NORMATÍVA'!$J$3</f>
        <v>11200800</v>
      </c>
      <c r="G3" s="619">
        <v>11107847</v>
      </c>
      <c r="H3" s="619">
        <f>+'[3]5.SZ.TÁBL. ÓVODAI NORMATÍVA'!$M$3</f>
        <v>22688800</v>
      </c>
      <c r="I3" s="619">
        <v>22500511</v>
      </c>
      <c r="J3" s="619">
        <f>+'[3]5.SZ.TÁBL. ÓVODAI NORMATÍVA'!$P$3</f>
        <v>2297600</v>
      </c>
      <c r="K3" s="619">
        <v>2278533</v>
      </c>
      <c r="L3" s="620">
        <f>+B3+D3+F3+H3+J3</f>
        <v>69215200</v>
      </c>
      <c r="M3" s="621">
        <f>+C3+E3+G3+I3+K3</f>
        <v>68640800</v>
      </c>
      <c r="N3" s="38"/>
      <c r="O3" s="38"/>
      <c r="P3" s="671"/>
      <c r="Q3" s="617"/>
      <c r="R3" s="617"/>
      <c r="S3" s="19"/>
      <c r="T3" s="19"/>
    </row>
    <row r="4" spans="1:27" ht="13.9" customHeight="1">
      <c r="A4" s="622" t="s">
        <v>381</v>
      </c>
      <c r="B4" s="623">
        <f>+'[3]5.SZ.TÁBL. ÓVODAI NORMATÍVA'!$D$4</f>
        <v>5313200</v>
      </c>
      <c r="C4" s="623">
        <v>1328300</v>
      </c>
      <c r="D4" s="624">
        <f>+'[3]5.SZ.TÁBL. ÓVODAI NORMATÍVA'!$G$4</f>
        <v>0</v>
      </c>
      <c r="E4" s="623">
        <v>2836100</v>
      </c>
      <c r="F4" s="623">
        <f>+'[3]5.SZ.TÁBL. ÓVODAI NORMATÍVA'!$J$4</f>
        <v>6174800</v>
      </c>
      <c r="G4" s="623">
        <v>1543700</v>
      </c>
      <c r="H4" s="623">
        <f>+'[3]5.SZ.TÁBL. ÓVODAI NORMATÍVA'!$M$4</f>
        <v>11057200</v>
      </c>
      <c r="I4" s="623">
        <v>2764300</v>
      </c>
      <c r="J4" s="623">
        <f>+'[3]5.SZ.TÁBL. ÓVODAI NORMATÍVA'!$P$4</f>
        <v>1148800</v>
      </c>
      <c r="K4" s="623">
        <v>287200</v>
      </c>
      <c r="L4" s="620">
        <f>+B4+D4+F4+H4+J4</f>
        <v>23694000</v>
      </c>
      <c r="M4" s="625">
        <f>+C4+E4+G4+I4+K4</f>
        <v>8759600</v>
      </c>
      <c r="N4" s="38"/>
      <c r="O4" s="38"/>
      <c r="P4" s="671"/>
      <c r="Q4" s="617"/>
      <c r="R4" s="617"/>
      <c r="S4" s="19"/>
      <c r="T4" s="19"/>
    </row>
    <row r="5" spans="1:27" ht="13.9" customHeight="1">
      <c r="A5" s="626" t="s">
        <v>64</v>
      </c>
      <c r="B5" s="627">
        <f>+'[3]5.SZ.TÁBL. ÓVODAI NORMATÍVA'!$D$5</f>
        <v>16226800</v>
      </c>
      <c r="C5" s="627">
        <f t="shared" ref="C5" si="0">SUM(C3:C4)</f>
        <v>12151331</v>
      </c>
      <c r="D5" s="627">
        <f>+'[3]5.SZ.TÁBL. ÓVODAI NORMATÍVA'!$G$5</f>
        <v>22114400</v>
      </c>
      <c r="E5" s="627">
        <f t="shared" ref="E5" si="1">SUM(E3:E4)</f>
        <v>24766978</v>
      </c>
      <c r="F5" s="627">
        <f>+'[3]5.SZ.TÁBL. ÓVODAI NORMATÍVA'!$J$5</f>
        <v>17375600</v>
      </c>
      <c r="G5" s="627">
        <f t="shared" ref="G5" si="2">SUM(G3:G4)</f>
        <v>12651547</v>
      </c>
      <c r="H5" s="627">
        <f>+'[3]5.SZ.TÁBL. ÓVODAI NORMATÍVA'!$M$5</f>
        <v>33746000</v>
      </c>
      <c r="I5" s="627">
        <f t="shared" ref="I5" si="3">SUM(I3:I4)</f>
        <v>25264811</v>
      </c>
      <c r="J5" s="627">
        <f>+'[3]5.SZ.TÁBL. ÓVODAI NORMATÍVA'!$P$5</f>
        <v>3446400</v>
      </c>
      <c r="K5" s="627">
        <f t="shared" ref="K5" si="4">SUM(K3:K4)</f>
        <v>2565733</v>
      </c>
      <c r="L5" s="628">
        <f>SUM(L3:L4)</f>
        <v>92909200</v>
      </c>
      <c r="M5" s="629">
        <f t="shared" ref="M5" si="5">SUM(M3:M4)</f>
        <v>77400400</v>
      </c>
      <c r="N5" s="38"/>
      <c r="O5" s="38"/>
      <c r="P5" s="671"/>
      <c r="Q5" s="617"/>
      <c r="R5" s="617"/>
      <c r="S5" s="19"/>
      <c r="T5" s="19"/>
    </row>
    <row r="6" spans="1:27">
      <c r="A6" s="626" t="s">
        <v>281</v>
      </c>
      <c r="B6" s="627">
        <f>+'[3]5.SZ.TÁBL. ÓVODAI NORMATÍVA'!$D$6</f>
        <v>129500</v>
      </c>
      <c r="C6" s="627">
        <v>43167</v>
      </c>
      <c r="D6" s="627">
        <f>+'[3]5.SZ.TÁBL. ÓVODAI NORMATÍVA'!$G$6</f>
        <v>276500</v>
      </c>
      <c r="E6" s="627">
        <v>92167</v>
      </c>
      <c r="F6" s="627">
        <f>+'[3]5.SZ.TÁBL. ÓVODAI NORMATÍVA'!$J$6</f>
        <v>150500</v>
      </c>
      <c r="G6" s="627">
        <v>50166</v>
      </c>
      <c r="H6" s="627">
        <f>+'[3]5.SZ.TÁBL. ÓVODAI NORMATÍVA'!$M$6</f>
        <v>269500</v>
      </c>
      <c r="I6" s="627">
        <v>89834</v>
      </c>
      <c r="J6" s="627">
        <f>+'[3]5.SZ.TÁBL. ÓVODAI NORMATÍVA'!$P$6</f>
        <v>28000</v>
      </c>
      <c r="K6" s="627">
        <v>9333</v>
      </c>
      <c r="L6" s="628">
        <f t="shared" ref="L6:M9" si="6">+B6+D6+F6+H6+J6</f>
        <v>854000</v>
      </c>
      <c r="M6" s="629">
        <f t="shared" si="6"/>
        <v>284667</v>
      </c>
      <c r="N6" s="38"/>
      <c r="O6" s="38"/>
      <c r="P6" s="671"/>
      <c r="Q6" s="617"/>
      <c r="R6" s="617"/>
      <c r="S6" s="19"/>
      <c r="T6" s="19"/>
    </row>
    <row r="7" spans="1:27" ht="13.9" customHeight="1">
      <c r="A7" s="458" t="s">
        <v>361</v>
      </c>
      <c r="B7" s="627">
        <f>+'[3]5.SZ.TÁBL. ÓVODAI NORMATÍVA'!$D$7</f>
        <v>384000</v>
      </c>
      <c r="C7" s="627">
        <v>288000</v>
      </c>
      <c r="D7" s="627">
        <f>+'[3]5.SZ.TÁBL. ÓVODAI NORMATÍVA'!$G$7</f>
        <v>384000</v>
      </c>
      <c r="E7" s="627">
        <v>288000</v>
      </c>
      <c r="F7" s="627">
        <f>+'[3]5.SZ.TÁBL. ÓVODAI NORMATÍVA'!$J$7</f>
        <v>384000</v>
      </c>
      <c r="G7" s="627">
        <v>288000</v>
      </c>
      <c r="H7" s="627">
        <f>+'[3]5.SZ.TÁBL. ÓVODAI NORMATÍVA'!$M$7</f>
        <v>384000</v>
      </c>
      <c r="I7" s="627">
        <v>288000</v>
      </c>
      <c r="J7" s="627">
        <f>+'[3]5.SZ.TÁBL. ÓVODAI NORMATÍVA'!$P$7</f>
        <v>384000</v>
      </c>
      <c r="K7" s="627">
        <v>288000</v>
      </c>
      <c r="L7" s="628">
        <f t="shared" si="6"/>
        <v>1920000</v>
      </c>
      <c r="M7" s="629">
        <f t="shared" si="6"/>
        <v>1440000</v>
      </c>
      <c r="N7" s="38"/>
      <c r="O7" s="38"/>
      <c r="P7" s="671"/>
      <c r="Q7" s="617"/>
      <c r="R7" s="617"/>
      <c r="S7" s="19"/>
      <c r="T7" s="19"/>
      <c r="Y7" s="630"/>
    </row>
    <row r="8" spans="1:27" ht="13.9" customHeight="1">
      <c r="A8" s="631" t="s">
        <v>380</v>
      </c>
      <c r="B8" s="619">
        <f>+'[3]5.SZ.TÁBL. ÓVODAI NORMATÍVA'!$D$8</f>
        <v>2400000</v>
      </c>
      <c r="C8" s="619">
        <v>2400000</v>
      </c>
      <c r="D8" s="619">
        <f>+'[3]5.SZ.TÁBL. ÓVODAI NORMATÍVA'!$G$8</f>
        <v>6240000</v>
      </c>
      <c r="E8" s="619">
        <v>6240000</v>
      </c>
      <c r="F8" s="619">
        <f>+'[3]5.SZ.TÁBL. ÓVODAI NORMATÍVA'!$J$8</f>
        <v>2400000</v>
      </c>
      <c r="G8" s="619">
        <v>2400000</v>
      </c>
      <c r="H8" s="619">
        <f>+'[3]5.SZ.TÁBL. ÓVODAI NORMATÍVA'!$M$8</f>
        <v>6000000</v>
      </c>
      <c r="I8" s="619">
        <v>6000000</v>
      </c>
      <c r="J8" s="619">
        <f>+'[3]5.SZ.TÁBL. ÓVODAI NORMATÍVA'!$P$8</f>
        <v>960000</v>
      </c>
      <c r="K8" s="619">
        <v>960000</v>
      </c>
      <c r="L8" s="620">
        <f t="shared" si="6"/>
        <v>18000000</v>
      </c>
      <c r="M8" s="621">
        <f t="shared" si="6"/>
        <v>18000000</v>
      </c>
      <c r="N8" s="38"/>
      <c r="O8" s="38"/>
      <c r="P8" s="671"/>
      <c r="Q8" s="617"/>
      <c r="R8" s="617"/>
      <c r="S8" s="632"/>
      <c r="T8" s="633"/>
      <c r="U8" s="632"/>
      <c r="V8" s="633"/>
      <c r="W8" s="632"/>
      <c r="X8" s="633"/>
      <c r="Y8" s="632"/>
      <c r="Z8" s="633"/>
      <c r="AA8" s="632"/>
    </row>
    <row r="9" spans="1:27" ht="27" customHeight="1">
      <c r="A9" s="622" t="s">
        <v>381</v>
      </c>
      <c r="B9" s="623">
        <f>+'[3]5.SZ.TÁBL. ÓVODAI NORMATÍVA'!$D$9</f>
        <v>1200000</v>
      </c>
      <c r="C9" s="623">
        <v>300000</v>
      </c>
      <c r="D9" s="623">
        <f>+'[3]5.SZ.TÁBL. ÓVODAI NORMATÍVA'!$G$9</f>
        <v>3120000</v>
      </c>
      <c r="E9" s="623">
        <v>780000</v>
      </c>
      <c r="F9" s="623">
        <f>+'[3]5.SZ.TÁBL. ÓVODAI NORMATÍVA'!$J$9</f>
        <v>1200000</v>
      </c>
      <c r="G9" s="623">
        <v>300000</v>
      </c>
      <c r="H9" s="623">
        <f>+'[3]5.SZ.TÁBL. ÓVODAI NORMATÍVA'!$M$9</f>
        <v>3000000</v>
      </c>
      <c r="I9" s="623">
        <v>750000</v>
      </c>
      <c r="J9" s="623">
        <f>+'[3]5.SZ.TÁBL. ÓVODAI NORMATÍVA'!$P$9</f>
        <v>480000</v>
      </c>
      <c r="K9" s="623">
        <v>120000</v>
      </c>
      <c r="L9" s="620">
        <f t="shared" si="6"/>
        <v>9000000</v>
      </c>
      <c r="M9" s="625">
        <f t="shared" si="6"/>
        <v>2250000</v>
      </c>
      <c r="N9" s="38"/>
      <c r="O9" s="342"/>
      <c r="P9" s="671"/>
      <c r="Q9" s="617"/>
      <c r="R9" s="617"/>
      <c r="S9" s="634"/>
      <c r="T9" s="38"/>
      <c r="U9" s="38"/>
      <c r="Y9" s="630"/>
    </row>
    <row r="10" spans="1:27" ht="13.9" customHeight="1">
      <c r="A10" s="76" t="s">
        <v>65</v>
      </c>
      <c r="B10" s="627">
        <f>+'[3]5.SZ.TÁBL. ÓVODAI NORMATÍVA'!$D$10</f>
        <v>3600000</v>
      </c>
      <c r="C10" s="627">
        <f>SUM(C8:C9)</f>
        <v>2700000</v>
      </c>
      <c r="D10" s="627">
        <f>+'[3]5.SZ.TÁBL. ÓVODAI NORMATÍVA'!$G$10</f>
        <v>9360000</v>
      </c>
      <c r="E10" s="627">
        <f>SUM(E8:E9)</f>
        <v>7020000</v>
      </c>
      <c r="F10" s="627">
        <f>+'[3]5.SZ.TÁBL. ÓVODAI NORMATÍVA'!$J$10</f>
        <v>3600000</v>
      </c>
      <c r="G10" s="627">
        <f>SUM(G8:G9)</f>
        <v>2700000</v>
      </c>
      <c r="H10" s="627">
        <f>+'[3]5.SZ.TÁBL. ÓVODAI NORMATÍVA'!$M$10</f>
        <v>9000000</v>
      </c>
      <c r="I10" s="627">
        <f>SUM(I8:I9)</f>
        <v>6750000</v>
      </c>
      <c r="J10" s="627">
        <f>+'[3]5.SZ.TÁBL. ÓVODAI NORMATÍVA'!$P$10</f>
        <v>1440000</v>
      </c>
      <c r="K10" s="627">
        <f>SUM(K8:K9)</f>
        <v>1080000</v>
      </c>
      <c r="L10" s="628">
        <f>SUM(L8:L9)</f>
        <v>27000000</v>
      </c>
      <c r="M10" s="629">
        <f t="shared" ref="M10" si="7">SUM(M8:M9)</f>
        <v>20250000</v>
      </c>
      <c r="N10" s="38"/>
      <c r="O10" s="342"/>
      <c r="P10" s="671"/>
      <c r="Q10" s="617"/>
      <c r="R10" s="617"/>
      <c r="S10" s="829"/>
      <c r="T10" s="830"/>
      <c r="U10" s="632"/>
      <c r="V10" s="632"/>
      <c r="W10" s="831"/>
      <c r="X10" s="831"/>
      <c r="Y10" s="831"/>
      <c r="Z10" s="831"/>
    </row>
    <row r="11" spans="1:27" ht="15" customHeight="1">
      <c r="A11" s="635" t="s">
        <v>380</v>
      </c>
      <c r="B11" s="636">
        <f>+'[3]5.SZ.TÁBL. ÓVODAI NORMATÍVA'!$D$11</f>
        <v>2346666.9966666666</v>
      </c>
      <c r="C11" s="636">
        <v>2337911</v>
      </c>
      <c r="D11" s="636">
        <f>+'[3]5.SZ.TÁBL. ÓVODAI NORMATÍVA'!$G$11</f>
        <v>4640000</v>
      </c>
      <c r="E11" s="636">
        <v>4622687</v>
      </c>
      <c r="F11" s="636">
        <f>+'[3]5.SZ.TÁBL. ÓVODAI NORMATÍVA'!$J$11</f>
        <v>2453333.0033333329</v>
      </c>
      <c r="G11" s="636">
        <v>2444179</v>
      </c>
      <c r="H11" s="636">
        <f>+'[3]5.SZ.TÁBL. ÓVODAI NORMATÍVA'!$M$11</f>
        <v>4853333.0033333329</v>
      </c>
      <c r="I11" s="636">
        <v>4835223</v>
      </c>
      <c r="J11" s="636">
        <f>+'[4]5.SZ.TÁBL. ÓVODAI NORMATÍVA'!$K40</f>
        <v>0</v>
      </c>
      <c r="K11" s="636"/>
      <c r="L11" s="620">
        <f>+B11+D11+F11+H11+J11</f>
        <v>14293333.003333334</v>
      </c>
      <c r="M11" s="621">
        <f>+C11+E11+G11+I11+K11</f>
        <v>14240000</v>
      </c>
      <c r="N11" s="38"/>
      <c r="O11" s="38"/>
      <c r="P11" s="671"/>
      <c r="Q11" s="617"/>
      <c r="S11" s="19"/>
      <c r="T11" s="19"/>
      <c r="U11" s="19"/>
      <c r="V11" s="19"/>
      <c r="X11" s="39"/>
      <c r="Y11" s="19"/>
    </row>
    <row r="12" spans="1:27" ht="13.9" customHeight="1">
      <c r="A12" s="622" t="s">
        <v>381</v>
      </c>
      <c r="B12" s="623">
        <f>+'[3]5.SZ.TÁBL. ÓVODAI NORMATÍVA'!$D$12</f>
        <v>1173333.3333333333</v>
      </c>
      <c r="C12" s="623">
        <v>293333</v>
      </c>
      <c r="D12" s="623">
        <f>+'[3]5.SZ.TÁBL. ÓVODAI NORMATÍVA'!$G$12</f>
        <v>2346666.6666666665</v>
      </c>
      <c r="E12" s="623">
        <v>586666</v>
      </c>
      <c r="F12" s="623">
        <f>+'[3]5.SZ.TÁBL. ÓVODAI NORMATÍVA'!$J$12</f>
        <v>1333333.3333333333</v>
      </c>
      <c r="G12" s="623">
        <v>333334</v>
      </c>
      <c r="H12" s="623">
        <f>+'[3]5.SZ.TÁBL. ÓVODAI NORMATÍVA'!$M$12</f>
        <v>2426666.6666666665</v>
      </c>
      <c r="I12" s="623">
        <v>606667</v>
      </c>
      <c r="J12" s="623">
        <f>+'[4]5.SZ.TÁBL. ÓVODAI NORMATÍVA'!$K41</f>
        <v>0</v>
      </c>
      <c r="K12" s="623"/>
      <c r="L12" s="620">
        <f>+B12+D12+F12+H12+J12</f>
        <v>7280000</v>
      </c>
      <c r="M12" s="625">
        <f>+C12+E12+G12+I12+K12</f>
        <v>1820000</v>
      </c>
      <c r="N12" s="38"/>
      <c r="O12" s="38"/>
      <c r="P12" s="19"/>
      <c r="R12" s="19"/>
      <c r="S12" s="19"/>
      <c r="T12" s="19"/>
      <c r="U12" s="19"/>
      <c r="W12" s="19"/>
      <c r="X12" s="19"/>
    </row>
    <row r="13" spans="1:27" ht="15" customHeight="1">
      <c r="A13" s="626" t="s">
        <v>66</v>
      </c>
      <c r="B13" s="627">
        <f>+'[3]5.SZ.TÁBL. ÓVODAI NORMATÍVA'!$D$13</f>
        <v>3520000.33</v>
      </c>
      <c r="C13" s="627">
        <f t="shared" ref="C13" si="8">SUM(C11:C12)</f>
        <v>2631244</v>
      </c>
      <c r="D13" s="627">
        <f>+'[3]5.SZ.TÁBL. ÓVODAI NORMATÍVA'!$G$13</f>
        <v>6986666.666666666</v>
      </c>
      <c r="E13" s="627">
        <f t="shared" ref="E13" si="9">SUM(E11:E12)</f>
        <v>5209353</v>
      </c>
      <c r="F13" s="627">
        <f>+'[3]5.SZ.TÁBL. ÓVODAI NORMATÍVA'!$J$13</f>
        <v>3786666.336666666</v>
      </c>
      <c r="G13" s="627">
        <f t="shared" ref="G13" si="10">SUM(G11:G12)</f>
        <v>2777513</v>
      </c>
      <c r="H13" s="627">
        <f>+'[3]5.SZ.TÁBL. ÓVODAI NORMATÍVA'!$M$13</f>
        <v>7279999.6699999999</v>
      </c>
      <c r="I13" s="627">
        <f t="shared" ref="I13" si="11">SUM(I11:I12)</f>
        <v>5441890</v>
      </c>
      <c r="J13" s="627">
        <f>SUM(J11:J12)</f>
        <v>0</v>
      </c>
      <c r="K13" s="627">
        <f t="shared" ref="K13" si="12">SUM(K11:K12)</f>
        <v>0</v>
      </c>
      <c r="L13" s="628">
        <f>SUM(L11:L12)</f>
        <v>21573333.003333334</v>
      </c>
      <c r="M13" s="629">
        <f t="shared" ref="M13" si="13">SUM(M11:M12)</f>
        <v>16060000</v>
      </c>
      <c r="N13" s="38"/>
      <c r="O13" s="38"/>
      <c r="P13" s="617"/>
      <c r="R13" s="19"/>
      <c r="S13" s="19"/>
      <c r="T13" s="19"/>
      <c r="U13" s="19"/>
      <c r="V13" s="637"/>
      <c r="W13" s="39"/>
      <c r="X13" s="19"/>
    </row>
    <row r="14" spans="1:27" ht="28.5" customHeight="1" thickBot="1">
      <c r="A14" s="638" t="s">
        <v>67</v>
      </c>
      <c r="B14" s="639">
        <f>+'[3]5.SZ.TÁBL. ÓVODAI NORMATÍVA'!$D$14</f>
        <v>3886228</v>
      </c>
      <c r="C14" s="639">
        <v>2953530</v>
      </c>
      <c r="D14" s="639">
        <f>+'[4]5.SZ.TÁBL. ÓVODAI NORMATÍVA'!$E43</f>
        <v>0</v>
      </c>
      <c r="E14" s="639"/>
      <c r="F14" s="639">
        <f>+'[4]5.SZ.TÁBL. ÓVODAI NORMATÍVA'!$G43</f>
        <v>0</v>
      </c>
      <c r="G14" s="639"/>
      <c r="H14" s="639">
        <f>+'[4]5.SZ.TÁBL. ÓVODAI NORMATÍVA'!$I43</f>
        <v>0</v>
      </c>
      <c r="I14" s="639"/>
      <c r="J14" s="639">
        <f>+'[4]5.SZ.TÁBL. ÓVODAI NORMATÍVA'!$K43</f>
        <v>0</v>
      </c>
      <c r="K14" s="639"/>
      <c r="L14" s="640">
        <f>+B14+D14+F14+H14+J14</f>
        <v>3886228</v>
      </c>
      <c r="M14" s="641">
        <f>+C14+E14+G14+I14+K14</f>
        <v>2953530</v>
      </c>
      <c r="N14" s="38"/>
      <c r="O14" s="617"/>
      <c r="P14" s="19"/>
      <c r="Q14" s="19"/>
      <c r="R14" s="19"/>
      <c r="T14" s="19"/>
      <c r="U14" s="19"/>
    </row>
    <row r="15" spans="1:27" ht="28.5" customHeight="1" thickBot="1">
      <c r="A15" s="642" t="s">
        <v>68</v>
      </c>
      <c r="B15" s="643">
        <f t="shared" ref="B15:K15" si="14">+B5+B6+B10+B13+B14+B7</f>
        <v>27746528.329999998</v>
      </c>
      <c r="C15" s="643">
        <f t="shared" si="14"/>
        <v>20767272</v>
      </c>
      <c r="D15" s="643">
        <f t="shared" si="14"/>
        <v>39121566.666666664</v>
      </c>
      <c r="E15" s="643">
        <f t="shared" si="14"/>
        <v>37376498</v>
      </c>
      <c r="F15" s="643">
        <f t="shared" si="14"/>
        <v>25296766.336666666</v>
      </c>
      <c r="G15" s="643">
        <f t="shared" si="14"/>
        <v>18467226</v>
      </c>
      <c r="H15" s="643">
        <f t="shared" si="14"/>
        <v>50679499.670000002</v>
      </c>
      <c r="I15" s="643">
        <f t="shared" si="14"/>
        <v>37834535</v>
      </c>
      <c r="J15" s="643">
        <f t="shared" si="14"/>
        <v>5298400</v>
      </c>
      <c r="K15" s="643">
        <f t="shared" si="14"/>
        <v>3943066</v>
      </c>
      <c r="L15" s="644">
        <f t="shared" ref="L15:M15" si="15">+L5+L6+L10+L13+L14+L7</f>
        <v>148142761.00333333</v>
      </c>
      <c r="M15" s="645">
        <f t="shared" si="15"/>
        <v>118388597</v>
      </c>
      <c r="N15" s="38">
        <v>118389</v>
      </c>
      <c r="O15" s="617"/>
      <c r="P15" s="19"/>
      <c r="Q15" s="19"/>
      <c r="R15" s="19"/>
      <c r="T15" s="19"/>
      <c r="U15" s="19"/>
    </row>
    <row r="16" spans="1:27" ht="16.149999999999999" customHeight="1" thickBot="1">
      <c r="A16" s="642" t="s">
        <v>391</v>
      </c>
      <c r="B16" s="643">
        <f>+'[3]5.SZ.TÁBL. ÓVODAI NORMATÍVA'!$D$16</f>
        <v>136398</v>
      </c>
      <c r="C16" s="772">
        <v>177165</v>
      </c>
      <c r="D16" s="643">
        <f>+'[3]5.SZ.TÁBL. ÓVODAI NORMATÍVA'!$G$16</f>
        <v>43815</v>
      </c>
      <c r="E16" s="772">
        <v>63779</v>
      </c>
      <c r="F16" s="643">
        <f>+'[3]5.SZ.TÁBL. ÓVODAI NORMATÍVA'!$J$16</f>
        <v>98171</v>
      </c>
      <c r="G16" s="772">
        <v>146939</v>
      </c>
      <c r="H16" s="643">
        <f>+'[3]5.SZ.TÁBL. ÓVODAI NORMATÍVA'!$M$16</f>
        <v>53086</v>
      </c>
      <c r="I16" s="772">
        <v>78994</v>
      </c>
      <c r="J16" s="643">
        <f>+'[5]5.SZ.TÁBL. ÓVODAI NORMATÍVA'!$P$16</f>
        <v>59436</v>
      </c>
      <c r="K16" s="772">
        <v>89002</v>
      </c>
      <c r="L16" s="644">
        <f>+B16+D16+F16+H16+J16</f>
        <v>390906</v>
      </c>
      <c r="M16" s="645">
        <f>+C16+E16+G16+I16+K16</f>
        <v>555879</v>
      </c>
      <c r="N16" s="38">
        <v>556</v>
      </c>
      <c r="O16" s="617"/>
      <c r="P16" s="19"/>
      <c r="Q16" s="19"/>
      <c r="R16" s="19"/>
      <c r="T16" s="19"/>
      <c r="U16" s="19"/>
    </row>
    <row r="17" spans="1:24" ht="13.9" customHeight="1">
      <c r="A17" s="5" t="s">
        <v>397</v>
      </c>
      <c r="B17" s="38"/>
      <c r="C17" s="38">
        <f>20944+1</f>
        <v>20945</v>
      </c>
      <c r="D17" s="38"/>
      <c r="E17" s="38">
        <v>37440</v>
      </c>
      <c r="F17" s="38"/>
      <c r="G17" s="38">
        <v>18614</v>
      </c>
      <c r="H17" s="38"/>
      <c r="I17" s="38">
        <v>37914</v>
      </c>
      <c r="J17" s="38"/>
      <c r="K17" s="38">
        <v>4032</v>
      </c>
      <c r="L17" s="38">
        <f>+B17+D17+F17+H17+J17</f>
        <v>0</v>
      </c>
      <c r="M17" s="38">
        <f>+C17+E17+G17+I17+K17</f>
        <v>118945</v>
      </c>
      <c r="N17" s="38">
        <f>SUM(N15:N16)</f>
        <v>118945</v>
      </c>
      <c r="O17" s="38"/>
      <c r="P17" s="617"/>
      <c r="R17" s="19"/>
      <c r="S17" s="19"/>
      <c r="T17" s="19"/>
      <c r="U17" s="19"/>
      <c r="W17" s="19"/>
      <c r="X17" s="19"/>
    </row>
    <row r="18" spans="1:24" ht="13.9" customHeight="1">
      <c r="A18" s="5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617"/>
      <c r="R18" s="19"/>
      <c r="S18" s="19"/>
      <c r="T18" s="19"/>
      <c r="U18" s="19"/>
      <c r="W18" s="19"/>
      <c r="X18" s="19"/>
    </row>
    <row r="19" spans="1:24" ht="13.9" customHeight="1">
      <c r="D19" s="19"/>
      <c r="E19" s="19"/>
      <c r="F19" s="38"/>
      <c r="G19" s="38"/>
      <c r="H19" s="38"/>
      <c r="I19" s="38"/>
      <c r="J19" s="38"/>
      <c r="K19" s="38"/>
      <c r="L19" s="38"/>
      <c r="M19" s="20"/>
      <c r="N19" s="19"/>
      <c r="O19" s="632"/>
    </row>
  </sheetData>
  <mergeCells count="8">
    <mergeCell ref="L1:M1"/>
    <mergeCell ref="S10:T10"/>
    <mergeCell ref="W10:Z10"/>
    <mergeCell ref="B1:C1"/>
    <mergeCell ref="D1:E1"/>
    <mergeCell ref="F1:G1"/>
    <mergeCell ref="H1:I1"/>
    <mergeCell ref="J1:K1"/>
  </mergeCells>
  <phoneticPr fontId="25" type="noConversion"/>
  <printOptions horizontalCentered="1"/>
  <pageMargins left="0.15748031496062992" right="0.15748031496062992" top="1.06" bottom="0.51181102362204722" header="0.35433070866141736" footer="0.15748031496062992"/>
  <pageSetup paperSize="9" scale="94" orientation="landscape" r:id="rId1"/>
  <headerFooter alignWithMargins="0">
    <oddHeader>&amp;L&amp;"Times New Roman,Félkövér"&amp;13Szent László Völgye TKT&amp;C&amp;"Times New Roman,Félkövér"&amp;14
&amp;16 2016. ÉVI I-III. KÖLTSÉGVETÉSI BESZÁMOLÓ&amp;14
&amp;R5. sz. táblázat
ÓVODAI NORMATÍVA
Adatok: Ft</oddHeader>
    <oddFooter>&amp;L&amp;F&amp;R&amp;P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F107"/>
  <sheetViews>
    <sheetView topLeftCell="A13" zoomScaleSheetLayoutView="85" workbookViewId="0">
      <selection activeCell="E22" sqref="E22"/>
    </sheetView>
  </sheetViews>
  <sheetFormatPr defaultColWidth="8.85546875" defaultRowHeight="15"/>
  <cols>
    <col min="1" max="1" width="64.7109375" style="84" customWidth="1"/>
    <col min="2" max="2" width="12.28515625" style="667" customWidth="1"/>
    <col min="3" max="3" width="12.28515625" style="85" customWidth="1"/>
    <col min="4" max="4" width="7.42578125" style="78" customWidth="1"/>
    <col min="5" max="5" width="12.5703125" style="78" customWidth="1"/>
    <col min="6" max="6" width="12.85546875" style="79" customWidth="1"/>
    <col min="7" max="16384" width="8.85546875" style="78"/>
  </cols>
  <sheetData>
    <row r="1" spans="1:6" ht="35.25" customHeight="1">
      <c r="A1" s="647"/>
      <c r="B1" s="648" t="s">
        <v>396</v>
      </c>
      <c r="C1" s="672" t="s">
        <v>99</v>
      </c>
      <c r="D1" s="484"/>
      <c r="E1" s="484"/>
      <c r="F1" s="78"/>
    </row>
    <row r="2" spans="1:6" ht="28.5" customHeight="1">
      <c r="A2" s="649" t="s">
        <v>62</v>
      </c>
      <c r="B2" s="650"/>
      <c r="C2" s="673"/>
      <c r="D2" s="80"/>
      <c r="E2" s="80" t="s">
        <v>408</v>
      </c>
      <c r="F2" s="78"/>
    </row>
    <row r="3" spans="1:6">
      <c r="A3" s="541" t="s">
        <v>375</v>
      </c>
      <c r="B3" s="651">
        <f>+'[3]6.SZ.TÁBL. SZOCIÁLIS NORMATÍVA'!$D$3</f>
        <v>15000000</v>
      </c>
      <c r="C3" s="540">
        <v>11400000</v>
      </c>
      <c r="D3" s="81"/>
      <c r="E3" s="81">
        <v>11400</v>
      </c>
      <c r="F3" s="78"/>
    </row>
    <row r="4" spans="1:6">
      <c r="A4" s="542" t="s">
        <v>376</v>
      </c>
      <c r="B4" s="652">
        <f>+'[3]6.SZ.TÁBL. SZOCIÁLIS NORMATÍVA'!$D$4</f>
        <v>9900000</v>
      </c>
      <c r="C4" s="540">
        <v>7524000</v>
      </c>
      <c r="D4" s="81"/>
      <c r="E4" s="81">
        <v>7524</v>
      </c>
      <c r="F4" s="78"/>
    </row>
    <row r="5" spans="1:6">
      <c r="A5" s="542" t="s">
        <v>377</v>
      </c>
      <c r="B5" s="652">
        <f>+'[3]6.SZ.TÁBL. SZOCIÁLIS NORMATÍVA'!$D$5</f>
        <v>996480</v>
      </c>
      <c r="C5" s="540">
        <v>757321</v>
      </c>
      <c r="D5" s="81"/>
      <c r="E5" s="81">
        <v>757</v>
      </c>
      <c r="F5" s="78"/>
    </row>
    <row r="6" spans="1:6">
      <c r="A6" s="542" t="s">
        <v>73</v>
      </c>
      <c r="B6" s="652">
        <f>+'[3]6.SZ.TÁBL. SZOCIÁLIS NORMATÍVA'!$D$6</f>
        <v>20358000</v>
      </c>
      <c r="C6" s="540">
        <v>15472080</v>
      </c>
      <c r="D6" s="81"/>
      <c r="E6" s="81">
        <v>15472</v>
      </c>
      <c r="F6" s="78"/>
    </row>
    <row r="7" spans="1:6">
      <c r="A7" s="542" t="s">
        <v>74</v>
      </c>
      <c r="B7" s="652">
        <f>+'[3]6.SZ.TÁBL. SZOCIÁLIS NORMATÍVA'!$D$7</f>
        <v>1144500</v>
      </c>
      <c r="C7" s="540">
        <v>869820</v>
      </c>
      <c r="D7" s="81"/>
      <c r="E7" s="81">
        <v>870</v>
      </c>
      <c r="F7" s="78"/>
    </row>
    <row r="8" spans="1:6">
      <c r="A8" s="542" t="s">
        <v>378</v>
      </c>
      <c r="B8" s="652">
        <f>+'[3]6.SZ.TÁBL. SZOCIÁLIS NORMATÍVA'!$D$8</f>
        <v>2500000</v>
      </c>
      <c r="C8" s="540">
        <v>1900000</v>
      </c>
      <c r="D8" s="81"/>
      <c r="E8" s="81">
        <v>1900</v>
      </c>
      <c r="F8" s="78"/>
    </row>
    <row r="9" spans="1:6">
      <c r="A9" s="543" t="s">
        <v>282</v>
      </c>
      <c r="B9" s="653">
        <f>+'[3]6.SZ.TÁBL. SZOCIÁLIS NORMATÍVA'!$D$9</f>
        <v>1743300</v>
      </c>
      <c r="C9" s="540">
        <v>1324908</v>
      </c>
      <c r="D9" s="81"/>
      <c r="E9" s="81">
        <v>1325</v>
      </c>
      <c r="F9" s="78"/>
    </row>
    <row r="10" spans="1:6">
      <c r="A10" s="544" t="s">
        <v>379</v>
      </c>
      <c r="B10" s="654">
        <f>+'[3]6.SZ.TÁBL. SZOCIÁLIS NORMATÍVA'!$D$10</f>
        <v>8940000</v>
      </c>
      <c r="C10" s="540">
        <v>6794400</v>
      </c>
      <c r="D10" s="81"/>
      <c r="E10" s="81">
        <v>6795</v>
      </c>
      <c r="F10" s="78"/>
    </row>
    <row r="11" spans="1:6">
      <c r="A11" s="655" t="s">
        <v>63</v>
      </c>
      <c r="B11" s="656">
        <f>SUM(B3:B10)</f>
        <v>60582280</v>
      </c>
      <c r="C11" s="657">
        <f>SUM(C3:C10)</f>
        <v>46042529</v>
      </c>
      <c r="D11" s="82"/>
      <c r="E11" s="82">
        <f t="shared" ref="E11" si="0">SUM(E3:E10)</f>
        <v>46043</v>
      </c>
      <c r="F11" s="78"/>
    </row>
    <row r="12" spans="1:6">
      <c r="A12" s="649"/>
      <c r="B12" s="658"/>
      <c r="C12" s="674"/>
      <c r="D12" s="82"/>
      <c r="E12" s="82"/>
      <c r="F12" s="78"/>
    </row>
    <row r="13" spans="1:6">
      <c r="A13" s="659" t="s">
        <v>386</v>
      </c>
      <c r="B13" s="660">
        <f>+'[3]6.SZ.TÁBL. SZOCIÁLIS NORMATÍVA'!$D$13</f>
        <v>2000000</v>
      </c>
      <c r="C13" s="677">
        <v>2000000</v>
      </c>
      <c r="D13" s="82"/>
      <c r="E13" s="82">
        <v>2000</v>
      </c>
      <c r="F13" s="78"/>
    </row>
    <row r="14" spans="1:6">
      <c r="A14" s="655" t="s">
        <v>387</v>
      </c>
      <c r="B14" s="656">
        <f>+B13</f>
        <v>2000000</v>
      </c>
      <c r="C14" s="675">
        <f>+C13</f>
        <v>2000000</v>
      </c>
      <c r="D14" s="82"/>
      <c r="E14" s="82">
        <f>+E13</f>
        <v>2000</v>
      </c>
      <c r="F14" s="78"/>
    </row>
    <row r="15" spans="1:6">
      <c r="A15" s="661"/>
      <c r="B15" s="652"/>
      <c r="C15" s="540"/>
      <c r="D15" s="81"/>
      <c r="E15" s="81"/>
      <c r="F15" s="78"/>
    </row>
    <row r="16" spans="1:6">
      <c r="A16" s="662" t="s">
        <v>398</v>
      </c>
      <c r="B16" s="651">
        <f>+'[3]6.SZ.TÁBL. SZOCIÁLIS NORMATÍVA'!$D$16</f>
        <v>4128</v>
      </c>
      <c r="C16" s="676">
        <v>6604</v>
      </c>
      <c r="D16" s="81"/>
      <c r="E16" s="81">
        <v>7</v>
      </c>
      <c r="F16" s="78"/>
    </row>
    <row r="17" spans="1:6">
      <c r="A17" s="662" t="s">
        <v>399</v>
      </c>
      <c r="B17" s="651">
        <f>+'[3]6.SZ.TÁBL. SZOCIÁLIS NORMATÍVA'!$D$17</f>
        <v>177546</v>
      </c>
      <c r="C17" s="676">
        <v>266319</v>
      </c>
      <c r="D17" s="81"/>
      <c r="E17" s="81">
        <v>266</v>
      </c>
      <c r="F17" s="78"/>
    </row>
    <row r="18" spans="1:6">
      <c r="A18" s="662" t="s">
        <v>400</v>
      </c>
      <c r="B18" s="651">
        <f>+'[3]6.SZ.TÁBL. SZOCIÁLIS NORMATÍVA'!$D$18</f>
        <v>473010</v>
      </c>
      <c r="C18" s="676">
        <v>711518</v>
      </c>
      <c r="D18" s="81"/>
      <c r="E18" s="81">
        <v>712</v>
      </c>
      <c r="F18" s="78"/>
    </row>
    <row r="19" spans="1:6">
      <c r="A19" s="662" t="s">
        <v>401</v>
      </c>
      <c r="B19" s="651">
        <f>+'[3]6.SZ.TÁBL. SZOCIÁLIS NORMATÍVA'!$D$19</f>
        <v>326327</v>
      </c>
      <c r="C19" s="676">
        <v>454152</v>
      </c>
      <c r="D19" s="81"/>
      <c r="E19" s="81">
        <v>454</v>
      </c>
      <c r="F19" s="78"/>
    </row>
    <row r="20" spans="1:6">
      <c r="A20" s="662" t="s">
        <v>402</v>
      </c>
      <c r="B20" s="651">
        <f>+'[3]6.SZ.TÁBL. SZOCIÁLIS NORMATÍVA'!$D$20</f>
        <v>171133</v>
      </c>
      <c r="C20" s="676">
        <v>256096</v>
      </c>
      <c r="D20" s="81"/>
      <c r="E20" s="81">
        <v>256</v>
      </c>
      <c r="F20" s="78"/>
    </row>
    <row r="21" spans="1:6">
      <c r="A21" s="659" t="s">
        <v>403</v>
      </c>
      <c r="B21" s="660">
        <f>+'[3]6.SZ.TÁBL. SZOCIÁLIS NORMATÍVA'!$D$21</f>
        <v>72136</v>
      </c>
      <c r="C21" s="677">
        <v>107950</v>
      </c>
      <c r="D21" s="81"/>
      <c r="E21" s="81">
        <v>108</v>
      </c>
      <c r="F21" s="78"/>
    </row>
    <row r="22" spans="1:6">
      <c r="A22" s="655" t="s">
        <v>404</v>
      </c>
      <c r="B22" s="656">
        <f>SUM(B16:B21)</f>
        <v>1224280</v>
      </c>
      <c r="C22" s="773">
        <f t="shared" ref="C22" si="1">SUM(C16:C21)</f>
        <v>1802639</v>
      </c>
      <c r="D22" s="81"/>
      <c r="E22" s="82">
        <f t="shared" ref="E22" si="2">SUM(E16:E21)</f>
        <v>1803</v>
      </c>
      <c r="F22" s="78"/>
    </row>
    <row r="23" spans="1:6">
      <c r="A23" s="661"/>
      <c r="B23" s="652"/>
      <c r="C23" s="540"/>
      <c r="D23" s="81"/>
      <c r="E23" s="81"/>
      <c r="F23" s="78"/>
    </row>
    <row r="24" spans="1:6">
      <c r="A24" s="662" t="s">
        <v>405</v>
      </c>
      <c r="B24" s="651">
        <f>+'[3]6.SZ.TÁBL. SZOCIÁLIS NORMATÍVA'!$D$24</f>
        <v>76174</v>
      </c>
      <c r="C24" s="676">
        <v>53177</v>
      </c>
      <c r="D24" s="81"/>
      <c r="E24" s="81">
        <v>53</v>
      </c>
      <c r="F24" s="78"/>
    </row>
    <row r="25" spans="1:6">
      <c r="A25" s="662" t="s">
        <v>398</v>
      </c>
      <c r="B25" s="651">
        <f>+'[3]6.SZ.TÁBL. SZOCIÁLIS NORMATÍVA'!$D$25</f>
        <v>332134</v>
      </c>
      <c r="C25" s="676">
        <v>231861</v>
      </c>
      <c r="D25" s="81"/>
      <c r="E25" s="81">
        <v>232</v>
      </c>
      <c r="F25" s="78"/>
    </row>
    <row r="26" spans="1:6">
      <c r="A26" s="662" t="s">
        <v>399</v>
      </c>
      <c r="B26" s="651">
        <f>+'[3]6.SZ.TÁBL. SZOCIÁLIS NORMATÍVA'!$D$26</f>
        <v>1127209</v>
      </c>
      <c r="C26" s="676">
        <v>786899</v>
      </c>
      <c r="D26" s="81"/>
      <c r="E26" s="81">
        <v>787</v>
      </c>
      <c r="F26" s="78"/>
    </row>
    <row r="27" spans="1:6">
      <c r="A27" s="662" t="s">
        <v>400</v>
      </c>
      <c r="B27" s="651">
        <f>+'[3]6.SZ.TÁBL. SZOCIÁLIS NORMATÍVA'!$D$27</f>
        <v>1878624</v>
      </c>
      <c r="C27" s="676">
        <v>1311459</v>
      </c>
      <c r="D27" s="81"/>
      <c r="E27" s="81">
        <v>1311</v>
      </c>
      <c r="F27" s="78"/>
    </row>
    <row r="28" spans="1:6">
      <c r="A28" s="662" t="s">
        <v>401</v>
      </c>
      <c r="B28" s="651">
        <f>+'[3]6.SZ.TÁBL. SZOCIÁLIS NORMATÍVA'!$D$28</f>
        <v>1425092</v>
      </c>
      <c r="C28" s="676">
        <v>994850</v>
      </c>
      <c r="D28" s="81"/>
      <c r="E28" s="81">
        <v>995</v>
      </c>
      <c r="F28" s="78"/>
    </row>
    <row r="29" spans="1:6">
      <c r="A29" s="662" t="s">
        <v>402</v>
      </c>
      <c r="B29" s="651">
        <f>+'[3]6.SZ.TÁBL. SZOCIÁLIS NORMATÍVA'!$D$29</f>
        <v>729151</v>
      </c>
      <c r="C29" s="676">
        <v>509017</v>
      </c>
      <c r="D29" s="81"/>
      <c r="E29" s="81">
        <v>509</v>
      </c>
      <c r="F29" s="78"/>
    </row>
    <row r="30" spans="1:6">
      <c r="A30" s="659" t="s">
        <v>403</v>
      </c>
      <c r="B30" s="654">
        <f>+'[3]6.SZ.TÁBL. SZOCIÁLIS NORMATÍVA'!$D$30</f>
        <v>152168</v>
      </c>
      <c r="C30" s="677">
        <v>106228</v>
      </c>
      <c r="D30" s="81"/>
      <c r="E30" s="81">
        <v>106</v>
      </c>
      <c r="F30" s="78"/>
    </row>
    <row r="31" spans="1:6">
      <c r="A31" s="655" t="s">
        <v>406</v>
      </c>
      <c r="B31" s="656">
        <f>SUM(B24:B30)</f>
        <v>5720552</v>
      </c>
      <c r="C31" s="657">
        <f t="shared" ref="C31" si="3">SUM(C24:C30)</f>
        <v>3993491</v>
      </c>
      <c r="D31" s="81"/>
      <c r="E31" s="82">
        <f t="shared" ref="E31" si="4">SUM(E24:E30)</f>
        <v>3993</v>
      </c>
      <c r="F31" s="78"/>
    </row>
    <row r="32" spans="1:6" ht="15.75" thickBot="1">
      <c r="A32" s="663"/>
      <c r="B32" s="653"/>
      <c r="C32" s="539"/>
      <c r="D32" s="678"/>
      <c r="E32" s="81"/>
      <c r="F32" s="78"/>
    </row>
    <row r="33" spans="1:5" s="83" customFormat="1" thickBot="1">
      <c r="A33" s="664" t="s">
        <v>407</v>
      </c>
      <c r="B33" s="665">
        <f>SUM(B11,B22,B31,B14)</f>
        <v>69527112</v>
      </c>
      <c r="C33" s="666">
        <f>SUM(C11,C22,C31,C14)</f>
        <v>53838659</v>
      </c>
      <c r="D33" s="82"/>
      <c r="E33" s="486">
        <f t="shared" ref="E33" si="5">SUM(E11,E22,E31,E14)</f>
        <v>53839</v>
      </c>
    </row>
    <row r="34" spans="1:5">
      <c r="E34" s="81"/>
    </row>
    <row r="90" spans="1:6">
      <c r="A90" s="77"/>
      <c r="C90" s="78"/>
      <c r="F90" s="78"/>
    </row>
    <row r="103" spans="1:6">
      <c r="A103" s="86"/>
      <c r="B103" s="668"/>
      <c r="C103" s="87"/>
      <c r="D103" s="88"/>
      <c r="E103" s="88"/>
      <c r="F103" s="78"/>
    </row>
    <row r="104" spans="1:6">
      <c r="A104" s="89"/>
      <c r="B104" s="669"/>
      <c r="C104" s="90"/>
      <c r="D104" s="91"/>
      <c r="E104" s="91"/>
      <c r="F104" s="78"/>
    </row>
    <row r="105" spans="1:6">
      <c r="A105" s="89"/>
      <c r="B105" s="669"/>
      <c r="C105" s="90"/>
      <c r="D105" s="91"/>
      <c r="E105" s="91"/>
      <c r="F105" s="78"/>
    </row>
    <row r="106" spans="1:6">
      <c r="A106" s="89"/>
      <c r="B106" s="669"/>
      <c r="C106" s="90"/>
      <c r="D106" s="91"/>
      <c r="E106" s="91"/>
      <c r="F106" s="78"/>
    </row>
    <row r="107" spans="1:6">
      <c r="A107" s="92"/>
      <c r="B107" s="670"/>
      <c r="C107" s="93"/>
      <c r="D107" s="94"/>
      <c r="E107" s="94"/>
      <c r="F107" s="78"/>
    </row>
  </sheetData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orientation="landscape" r:id="rId1"/>
  <headerFooter alignWithMargins="0">
    <oddHeader>&amp;L&amp;"Times New Roman,Félkövér"&amp;13Szent László Völgye TKT&amp;C&amp;"Times New Roman,Félkövér"&amp;14
&amp;16 2016. ÉVI I-III.  KÖLTSÉGVETÉSI BESZÁMOLÓ &amp;14
&amp;R6. sz. táblázat
SZOCIÁLIS NORMATÍVA
Adatok: Ft</oddHeader>
    <oddFooter>&amp;L&amp;F&amp;R&amp;P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indexed="11"/>
  </sheetPr>
  <dimension ref="A1:W102"/>
  <sheetViews>
    <sheetView tabSelected="1" topLeftCell="B13" workbookViewId="0">
      <selection activeCell="N22" sqref="N22"/>
    </sheetView>
  </sheetViews>
  <sheetFormatPr defaultColWidth="8.85546875" defaultRowHeight="12.75"/>
  <cols>
    <col min="1" max="1" width="29.7109375" style="13" customWidth="1"/>
    <col min="2" max="2" width="12.28515625" style="13" customWidth="1"/>
    <col min="3" max="3" width="7.42578125" style="13" customWidth="1"/>
    <col min="4" max="4" width="8.28515625" style="13" customWidth="1"/>
    <col min="5" max="10" width="7.42578125" style="13" customWidth="1"/>
    <col min="11" max="11" width="8.28515625" style="13" customWidth="1"/>
    <col min="12" max="14" width="7.42578125" style="13" customWidth="1"/>
    <col min="15" max="15" width="10.28515625" style="13" customWidth="1"/>
    <col min="16" max="21" width="8.85546875" style="13"/>
    <col min="22" max="22" width="9.28515625" style="13" customWidth="1"/>
    <col min="23" max="16384" width="8.85546875" style="13"/>
  </cols>
  <sheetData>
    <row r="1" spans="1:23" s="21" customFormat="1" ht="27.6" customHeight="1" thickBot="1">
      <c r="A1" s="64"/>
      <c r="B1" s="65" t="s">
        <v>409</v>
      </c>
      <c r="C1" s="43" t="s">
        <v>42</v>
      </c>
      <c r="D1" s="44" t="s">
        <v>43</v>
      </c>
      <c r="E1" s="44" t="s">
        <v>44</v>
      </c>
      <c r="F1" s="45" t="s">
        <v>45</v>
      </c>
      <c r="G1" s="44" t="s">
        <v>46</v>
      </c>
      <c r="H1" s="44" t="s">
        <v>47</v>
      </c>
      <c r="I1" s="44" t="s">
        <v>48</v>
      </c>
      <c r="J1" s="44" t="s">
        <v>49</v>
      </c>
      <c r="K1" s="44" t="s">
        <v>50</v>
      </c>
      <c r="L1" s="44" t="s">
        <v>51</v>
      </c>
      <c r="M1" s="44" t="s">
        <v>52</v>
      </c>
      <c r="N1" s="68" t="s">
        <v>53</v>
      </c>
      <c r="O1" s="65" t="s">
        <v>394</v>
      </c>
    </row>
    <row r="2" spans="1:23" s="21" customFormat="1" ht="34.9" customHeight="1">
      <c r="A2" s="7" t="s">
        <v>54</v>
      </c>
      <c r="B2" s="7"/>
      <c r="C2" s="59"/>
      <c r="D2" s="60"/>
      <c r="E2" s="60"/>
      <c r="F2" s="60"/>
      <c r="G2" s="60"/>
      <c r="H2" s="60"/>
      <c r="I2" s="60"/>
      <c r="J2" s="60"/>
      <c r="K2" s="60"/>
      <c r="L2" s="60"/>
      <c r="M2" s="60"/>
      <c r="N2" s="61"/>
      <c r="O2" s="62"/>
      <c r="Q2" s="66"/>
      <c r="R2" s="51"/>
      <c r="S2" s="51"/>
      <c r="T2" s="51"/>
      <c r="U2" s="51"/>
    </row>
    <row r="3" spans="1:23">
      <c r="A3" s="67" t="s">
        <v>4</v>
      </c>
      <c r="B3" s="46">
        <f>+'[3]7.SZ.TÁBL. PÉNZE. ÁTAD - ÁTVÉT'!$O$3</f>
        <v>18835</v>
      </c>
      <c r="C3" s="30"/>
      <c r="D3" s="29">
        <v>2000</v>
      </c>
      <c r="E3" s="29">
        <v>1570</v>
      </c>
      <c r="F3" s="29">
        <v>1570</v>
      </c>
      <c r="G3" s="29">
        <v>1570</v>
      </c>
      <c r="H3" s="29">
        <v>2710</v>
      </c>
      <c r="I3" s="29">
        <v>1570</v>
      </c>
      <c r="J3" s="29">
        <v>1570</v>
      </c>
      <c r="K3" s="29">
        <v>1570</v>
      </c>
      <c r="L3" s="29"/>
      <c r="M3" s="29"/>
      <c r="N3" s="58"/>
      <c r="O3" s="46">
        <f>SUM(C3:N3)</f>
        <v>14130</v>
      </c>
      <c r="P3" s="49"/>
      <c r="Q3" s="12">
        <f>+'2.SZ.TÁBL. BEVÉTELEK'!C7+'2.SZ.TÁBL. BEVÉTELEK'!C16+'2.SZ.TÁBL. BEVÉTELEK'!C21+'2.SZ.TÁBL. BEVÉTELEK'!C30+'2.SZ.TÁBL. BEVÉTELEK'!C40+'2.SZ.TÁBL. BEVÉTELEK'!C49</f>
        <v>18835</v>
      </c>
      <c r="R3" s="14">
        <f t="shared" ref="R3:R10" si="0">+Q3/12</f>
        <v>1569.5833333333333</v>
      </c>
      <c r="S3" s="35">
        <v>1570</v>
      </c>
      <c r="U3" s="12">
        <f t="shared" ref="U3:U14" si="1">+Q3-SUM(C3:M3)</f>
        <v>4705</v>
      </c>
    </row>
    <row r="4" spans="1:23">
      <c r="A4" s="28" t="s">
        <v>6</v>
      </c>
      <c r="B4" s="46">
        <f>+'[3]7.SZ.TÁBL. PÉNZE. ÁTAD - ÁTVÉT'!$O$4</f>
        <v>9227</v>
      </c>
      <c r="C4" s="30"/>
      <c r="D4" s="29"/>
      <c r="E4" s="29"/>
      <c r="F4" s="29"/>
      <c r="G4" s="29">
        <v>1538</v>
      </c>
      <c r="H4" s="29"/>
      <c r="I4" s="29"/>
      <c r="J4" s="29"/>
      <c r="K4" s="29"/>
      <c r="L4" s="29"/>
      <c r="M4" s="29"/>
      <c r="N4" s="58"/>
      <c r="O4" s="46">
        <f t="shared" ref="O4:O9" si="2">SUM(C4:N4)</f>
        <v>1538</v>
      </c>
      <c r="P4" s="12"/>
      <c r="Q4" s="12">
        <f>+'2.SZ.TÁBL. BEVÉTELEK'!C9+'2.SZ.TÁBL. BEVÉTELEK'!C17+'2.SZ.TÁBL. BEVÉTELEK'!C22+'2.SZ.TÁBL. BEVÉTELEK'!C32+'2.SZ.TÁBL. BEVÉTELEK'!C41+'2.SZ.TÁBL. BEVÉTELEK'!C51</f>
        <v>9227</v>
      </c>
      <c r="R4" s="14">
        <f t="shared" si="0"/>
        <v>768.91666666666663</v>
      </c>
      <c r="S4" s="35">
        <v>769</v>
      </c>
      <c r="U4" s="12">
        <f t="shared" si="1"/>
        <v>7689</v>
      </c>
    </row>
    <row r="5" spans="1:23">
      <c r="A5" s="28" t="s">
        <v>5</v>
      </c>
      <c r="B5" s="46">
        <f>+'[3]7.SZ.TÁBL. PÉNZE. ÁTAD - ÁTVÉT'!$O$5</f>
        <v>4806</v>
      </c>
      <c r="C5" s="30"/>
      <c r="D5" s="29"/>
      <c r="E5" s="29"/>
      <c r="F5" s="29"/>
      <c r="G5" s="29">
        <v>2403</v>
      </c>
      <c r="H5" s="29"/>
      <c r="I5" s="29"/>
      <c r="J5" s="29"/>
      <c r="K5" s="29">
        <v>1202</v>
      </c>
      <c r="L5" s="29"/>
      <c r="M5" s="29"/>
      <c r="N5" s="58"/>
      <c r="O5" s="46">
        <f t="shared" si="2"/>
        <v>3605</v>
      </c>
      <c r="Q5" s="12">
        <f>+'2.SZ.TÁBL. BEVÉTELEK'!C8+'2.SZ.TÁBL. BEVÉTELEK'!C31+'2.SZ.TÁBL. BEVÉTELEK'!C50</f>
        <v>4806</v>
      </c>
      <c r="R5" s="14">
        <f t="shared" si="0"/>
        <v>400.5</v>
      </c>
      <c r="S5" s="35">
        <v>401</v>
      </c>
      <c r="U5" s="12">
        <f t="shared" si="1"/>
        <v>1201</v>
      </c>
    </row>
    <row r="6" spans="1:23">
      <c r="A6" s="28" t="s">
        <v>7</v>
      </c>
      <c r="B6" s="46">
        <f>+'[3]7.SZ.TÁBL. PÉNZE. ÁTAD - ÁTVÉT'!$O$6</f>
        <v>2625</v>
      </c>
      <c r="C6" s="30"/>
      <c r="D6" s="29">
        <v>438</v>
      </c>
      <c r="E6" s="29">
        <v>219</v>
      </c>
      <c r="F6" s="29">
        <v>219</v>
      </c>
      <c r="G6" s="29">
        <v>219</v>
      </c>
      <c r="H6" s="29">
        <v>219</v>
      </c>
      <c r="I6" s="29">
        <v>219</v>
      </c>
      <c r="J6" s="29">
        <v>219</v>
      </c>
      <c r="K6" s="29">
        <v>219</v>
      </c>
      <c r="L6" s="29"/>
      <c r="M6" s="29"/>
      <c r="N6" s="58"/>
      <c r="O6" s="46">
        <f t="shared" si="2"/>
        <v>1971</v>
      </c>
      <c r="Q6" s="12">
        <f>+'2.SZ.TÁBL. BEVÉTELEK'!C10+'2.SZ.TÁBL. BEVÉTELEK'!C23+'2.SZ.TÁBL. BEVÉTELEK'!C33+'2.SZ.TÁBL. BEVÉTELEK'!C42+'2.SZ.TÁBL. BEVÉTELEK'!C52</f>
        <v>2625</v>
      </c>
      <c r="R6" s="14">
        <f t="shared" si="0"/>
        <v>218.75</v>
      </c>
      <c r="S6" s="35">
        <v>219</v>
      </c>
      <c r="U6" s="12">
        <f t="shared" si="1"/>
        <v>654</v>
      </c>
    </row>
    <row r="7" spans="1:23">
      <c r="A7" s="28" t="s">
        <v>8</v>
      </c>
      <c r="B7" s="46">
        <f>+'[3]7.SZ.TÁBL. PÉNZE. ÁTAD - ÁTVÉT'!$O$7</f>
        <v>13107</v>
      </c>
      <c r="C7" s="30"/>
      <c r="D7" s="29"/>
      <c r="E7" s="29">
        <v>3277</v>
      </c>
      <c r="F7" s="29">
        <v>1092</v>
      </c>
      <c r="G7" s="29">
        <v>1093</v>
      </c>
      <c r="H7" s="29">
        <v>1092</v>
      </c>
      <c r="I7" s="29">
        <v>1092</v>
      </c>
      <c r="J7" s="29">
        <v>1092</v>
      </c>
      <c r="K7" s="29">
        <v>1092</v>
      </c>
      <c r="L7" s="29"/>
      <c r="M7" s="29"/>
      <c r="N7" s="58"/>
      <c r="O7" s="46">
        <f t="shared" si="2"/>
        <v>9830</v>
      </c>
      <c r="P7" s="12"/>
      <c r="Q7" s="12">
        <f>+'2.SZ.TÁBL. BEVÉTELEK'!C11+'2.SZ.TÁBL. BEVÉTELEK'!C24+'2.SZ.TÁBL. BEVÉTELEK'!C34+'2.SZ.TÁBL. BEVÉTELEK'!C43+'2.SZ.TÁBL. BEVÉTELEK'!C58</f>
        <v>13107</v>
      </c>
      <c r="R7" s="14">
        <f t="shared" si="0"/>
        <v>1092.25</v>
      </c>
      <c r="S7" s="35">
        <v>1092</v>
      </c>
      <c r="U7" s="12">
        <f t="shared" si="1"/>
        <v>3277</v>
      </c>
    </row>
    <row r="8" spans="1:23">
      <c r="A8" s="28" t="s">
        <v>9</v>
      </c>
      <c r="B8" s="46">
        <f>+'[3]7.SZ.TÁBL. PÉNZE. ÁTAD - ÁTVÉT'!$O$8</f>
        <v>7814</v>
      </c>
      <c r="C8" s="30">
        <v>525</v>
      </c>
      <c r="D8" s="29"/>
      <c r="E8" s="29"/>
      <c r="F8" s="29">
        <v>2079</v>
      </c>
      <c r="G8" s="29"/>
      <c r="H8" s="29"/>
      <c r="I8" s="29">
        <v>651</v>
      </c>
      <c r="J8" s="29">
        <v>651</v>
      </c>
      <c r="K8" s="29">
        <v>1953</v>
      </c>
      <c r="L8" s="29"/>
      <c r="M8" s="29"/>
      <c r="N8" s="58"/>
      <c r="O8" s="46">
        <f t="shared" si="2"/>
        <v>5859</v>
      </c>
      <c r="P8" s="12"/>
      <c r="Q8" s="12">
        <f>+'2.SZ.TÁBL. BEVÉTELEK'!C12+'2.SZ.TÁBL. BEVÉTELEK'!C25+'2.SZ.TÁBL. BEVÉTELEK'!C35+'2.SZ.TÁBL. BEVÉTELEK'!C44+'2.SZ.TÁBL. BEVÉTELEK'!C53</f>
        <v>7814</v>
      </c>
      <c r="R8" s="14">
        <f t="shared" si="0"/>
        <v>651.16666666666663</v>
      </c>
      <c r="S8" s="35">
        <v>651</v>
      </c>
      <c r="U8" s="12">
        <f t="shared" si="1"/>
        <v>1955</v>
      </c>
    </row>
    <row r="9" spans="1:23">
      <c r="A9" s="414" t="s">
        <v>10</v>
      </c>
      <c r="B9" s="413">
        <f>+'[3]7.SZ.TÁBL. PÉNZE. ÁTAD - ÁTVÉT'!$O$10</f>
        <v>11019</v>
      </c>
      <c r="C9" s="415"/>
      <c r="D9" s="340"/>
      <c r="E9" s="340">
        <v>2754</v>
      </c>
      <c r="F9" s="340">
        <v>918</v>
      </c>
      <c r="G9" s="340">
        <v>918</v>
      </c>
      <c r="H9" s="340">
        <v>918</v>
      </c>
      <c r="I9" s="340">
        <v>918</v>
      </c>
      <c r="J9" s="340">
        <v>918</v>
      </c>
      <c r="K9" s="340">
        <v>918</v>
      </c>
      <c r="L9" s="340"/>
      <c r="M9" s="340"/>
      <c r="N9" s="341"/>
      <c r="O9" s="47">
        <f t="shared" si="2"/>
        <v>8262</v>
      </c>
      <c r="P9" s="12"/>
      <c r="Q9" s="12">
        <f>+'2.SZ.TÁBL. BEVÉTELEK'!C13+'2.SZ.TÁBL. BEVÉTELEK'!C18+'2.SZ.TÁBL. BEVÉTELEK'!C26+'2.SZ.TÁBL. BEVÉTELEK'!C36+'2.SZ.TÁBL. BEVÉTELEK'!C45+'2.SZ.TÁBL. BEVÉTELEK'!C54</f>
        <v>11019</v>
      </c>
      <c r="R9" s="14">
        <f t="shared" si="0"/>
        <v>918.25</v>
      </c>
      <c r="S9" s="35">
        <v>918</v>
      </c>
      <c r="U9" s="12">
        <f t="shared" si="1"/>
        <v>2757</v>
      </c>
    </row>
    <row r="10" spans="1:23" ht="13.5" thickBot="1">
      <c r="A10" s="31" t="s">
        <v>289</v>
      </c>
      <c r="B10" s="70">
        <f>+'[3]7.SZ.TÁBL. PÉNZE. ÁTAD - ÁTVÉT'!$O$11</f>
        <v>4459</v>
      </c>
      <c r="C10" s="415"/>
      <c r="D10" s="340">
        <v>744</v>
      </c>
      <c r="E10" s="340">
        <v>372</v>
      </c>
      <c r="F10" s="340">
        <v>372</v>
      </c>
      <c r="G10" s="340">
        <v>372</v>
      </c>
      <c r="H10" s="340">
        <v>372</v>
      </c>
      <c r="I10" s="340">
        <v>372</v>
      </c>
      <c r="J10" s="340">
        <v>372</v>
      </c>
      <c r="K10" s="340">
        <v>372</v>
      </c>
      <c r="L10" s="340"/>
      <c r="M10" s="340"/>
      <c r="N10" s="341"/>
      <c r="O10" s="413">
        <f t="shared" ref="O10" si="3">SUM(C10:N10)</f>
        <v>3348</v>
      </c>
      <c r="P10" s="12"/>
      <c r="Q10" s="12">
        <f>+'2.SZ.TÁBL. BEVÉTELEK'!C27+'2.SZ.TÁBL. BEVÉTELEK'!C37+'2.SZ.TÁBL. BEVÉTELEK'!C46+'2.SZ.TÁBL. BEVÉTELEK'!C55</f>
        <v>4459</v>
      </c>
      <c r="R10" s="14">
        <f t="shared" si="0"/>
        <v>371.58333333333331</v>
      </c>
      <c r="S10" s="35">
        <v>372</v>
      </c>
      <c r="U10" s="12">
        <f t="shared" si="1"/>
        <v>1111</v>
      </c>
    </row>
    <row r="11" spans="1:23" ht="13.5" thickBot="1">
      <c r="A11" s="32" t="s">
        <v>20</v>
      </c>
      <c r="B11" s="48">
        <f>SUM(B3:B10)</f>
        <v>71892</v>
      </c>
      <c r="C11" s="34">
        <f>SUM(C3:C10)</f>
        <v>525</v>
      </c>
      <c r="D11" s="33">
        <f t="shared" ref="D11:N11" si="4">SUM(D3:D10)</f>
        <v>3182</v>
      </c>
      <c r="E11" s="33">
        <f t="shared" si="4"/>
        <v>8192</v>
      </c>
      <c r="F11" s="33">
        <f t="shared" si="4"/>
        <v>6250</v>
      </c>
      <c r="G11" s="33">
        <f t="shared" si="4"/>
        <v>8113</v>
      </c>
      <c r="H11" s="33">
        <f t="shared" si="4"/>
        <v>5311</v>
      </c>
      <c r="I11" s="33">
        <f t="shared" si="4"/>
        <v>4822</v>
      </c>
      <c r="J11" s="33">
        <f t="shared" si="4"/>
        <v>4822</v>
      </c>
      <c r="K11" s="33">
        <f t="shared" si="4"/>
        <v>7326</v>
      </c>
      <c r="L11" s="33">
        <f t="shared" si="4"/>
        <v>0</v>
      </c>
      <c r="M11" s="33">
        <f t="shared" si="4"/>
        <v>0</v>
      </c>
      <c r="N11" s="33">
        <f t="shared" si="4"/>
        <v>0</v>
      </c>
      <c r="O11" s="48">
        <f>SUM(O3:O10)</f>
        <v>48543</v>
      </c>
      <c r="Q11" s="14"/>
      <c r="R11" s="14"/>
      <c r="S11" s="14"/>
      <c r="T11" s="14"/>
      <c r="U11" s="14"/>
    </row>
    <row r="12" spans="1:23" ht="13.5" thickBot="1">
      <c r="A12" s="604" t="s">
        <v>420</v>
      </c>
      <c r="B12" s="605"/>
      <c r="C12" s="606"/>
      <c r="D12" s="607">
        <v>525</v>
      </c>
      <c r="E12" s="607"/>
      <c r="F12" s="607"/>
      <c r="G12" s="607">
        <v>651</v>
      </c>
      <c r="H12" s="607"/>
      <c r="I12" s="607"/>
      <c r="J12" s="607"/>
      <c r="K12" s="607">
        <v>651</v>
      </c>
      <c r="L12" s="607"/>
      <c r="M12" s="607"/>
      <c r="N12" s="608"/>
      <c r="O12" s="609">
        <f t="shared" ref="O12:O13" si="5">SUM(C12:N12)</f>
        <v>1827</v>
      </c>
      <c r="Q12" s="14"/>
      <c r="R12" s="14"/>
      <c r="S12" s="14"/>
      <c r="T12" s="14"/>
      <c r="U12" s="14"/>
    </row>
    <row r="13" spans="1:23" s="457" customFormat="1" ht="17.45" customHeight="1">
      <c r="A13" s="545" t="s">
        <v>388</v>
      </c>
      <c r="B13" s="546">
        <f>+'[3]7.SZ.TÁBL. PÉNZE. ÁTAD - ÁTVÉT'!$O$13</f>
        <v>2000</v>
      </c>
      <c r="C13" s="547"/>
      <c r="D13" s="548"/>
      <c r="E13" s="548">
        <v>2000</v>
      </c>
      <c r="F13" s="548"/>
      <c r="G13" s="548"/>
      <c r="H13" s="548"/>
      <c r="I13" s="548"/>
      <c r="J13" s="548"/>
      <c r="K13" s="548"/>
      <c r="L13" s="548"/>
      <c r="M13" s="548"/>
      <c r="N13" s="549"/>
      <c r="O13" s="550">
        <f t="shared" si="5"/>
        <v>2000</v>
      </c>
      <c r="Q13" s="487"/>
      <c r="R13" s="487"/>
      <c r="S13" s="487"/>
      <c r="T13" s="487"/>
      <c r="U13" s="487"/>
    </row>
    <row r="14" spans="1:23" s="388" customFormat="1" ht="19.149999999999999" customHeight="1">
      <c r="A14" s="771" t="s">
        <v>351</v>
      </c>
      <c r="B14" s="413">
        <f>+'[3]7.SZ.TÁBL. PÉNZE. ÁTAD - ÁTVÉT'!$O$14</f>
        <v>227405</v>
      </c>
      <c r="C14" s="425">
        <v>15248</v>
      </c>
      <c r="D14" s="426">
        <v>18029</v>
      </c>
      <c r="E14" s="426">
        <v>19331</v>
      </c>
      <c r="F14" s="426">
        <v>19050</v>
      </c>
      <c r="G14" s="426">
        <v>18174</v>
      </c>
      <c r="H14" s="426">
        <v>17365</v>
      </c>
      <c r="I14" s="426">
        <v>18233</v>
      </c>
      <c r="J14" s="426">
        <v>17971</v>
      </c>
      <c r="K14" s="426">
        <v>16361</v>
      </c>
      <c r="L14" s="426"/>
      <c r="M14" s="426"/>
      <c r="N14" s="427"/>
      <c r="O14" s="424">
        <f>SUM(C14:N14)</f>
        <v>159762</v>
      </c>
      <c r="Q14" s="41">
        <f>+'2.SZ.TÁBL. BEVÉTELEK'!C60</f>
        <v>220069</v>
      </c>
      <c r="R14" s="42">
        <f>+Q14/12</f>
        <v>18339.083333333332</v>
      </c>
      <c r="S14" s="388">
        <v>18339</v>
      </c>
      <c r="U14" s="40">
        <f t="shared" si="1"/>
        <v>60307</v>
      </c>
      <c r="V14" s="41"/>
    </row>
    <row r="15" spans="1:23" ht="21" customHeight="1" thickBot="1">
      <c r="A15" s="416" t="s">
        <v>352</v>
      </c>
      <c r="B15" s="417">
        <f t="shared" ref="B15:O15" si="6">SUM(B14)</f>
        <v>227405</v>
      </c>
      <c r="C15" s="418">
        <f t="shared" si="6"/>
        <v>15248</v>
      </c>
      <c r="D15" s="418">
        <f t="shared" si="6"/>
        <v>18029</v>
      </c>
      <c r="E15" s="418">
        <f t="shared" si="6"/>
        <v>19331</v>
      </c>
      <c r="F15" s="418">
        <f t="shared" si="6"/>
        <v>19050</v>
      </c>
      <c r="G15" s="418">
        <f t="shared" si="6"/>
        <v>18174</v>
      </c>
      <c r="H15" s="418">
        <f t="shared" si="6"/>
        <v>17365</v>
      </c>
      <c r="I15" s="418">
        <f t="shared" si="6"/>
        <v>18233</v>
      </c>
      <c r="J15" s="418">
        <f t="shared" si="6"/>
        <v>17971</v>
      </c>
      <c r="K15" s="418">
        <f t="shared" si="6"/>
        <v>16361</v>
      </c>
      <c r="L15" s="418">
        <f t="shared" si="6"/>
        <v>0</v>
      </c>
      <c r="M15" s="418">
        <f t="shared" si="6"/>
        <v>0</v>
      </c>
      <c r="N15" s="418">
        <f t="shared" si="6"/>
        <v>0</v>
      </c>
      <c r="O15" s="417">
        <f t="shared" si="6"/>
        <v>159762</v>
      </c>
      <c r="Q15" s="41"/>
      <c r="R15" s="42"/>
      <c r="S15" s="388"/>
      <c r="T15" s="388"/>
      <c r="U15" s="40"/>
      <c r="V15" s="41"/>
      <c r="W15" s="388"/>
    </row>
    <row r="16" spans="1:23" ht="22.5" customHeight="1" thickBot="1">
      <c r="A16" s="419" t="s">
        <v>353</v>
      </c>
      <c r="B16" s="420">
        <f>+B11+B13+B15+B12</f>
        <v>301297</v>
      </c>
      <c r="C16" s="421">
        <f t="shared" ref="C16:O16" si="7">+C11+C13+C15+C12</f>
        <v>15773</v>
      </c>
      <c r="D16" s="422">
        <f t="shared" si="7"/>
        <v>21736</v>
      </c>
      <c r="E16" s="422">
        <f t="shared" si="7"/>
        <v>29523</v>
      </c>
      <c r="F16" s="422">
        <f t="shared" si="7"/>
        <v>25300</v>
      </c>
      <c r="G16" s="422">
        <f t="shared" si="7"/>
        <v>26938</v>
      </c>
      <c r="H16" s="422">
        <f t="shared" si="7"/>
        <v>22676</v>
      </c>
      <c r="I16" s="422">
        <f t="shared" si="7"/>
        <v>23055</v>
      </c>
      <c r="J16" s="422">
        <f t="shared" si="7"/>
        <v>22793</v>
      </c>
      <c r="K16" s="422">
        <f t="shared" si="7"/>
        <v>24338</v>
      </c>
      <c r="L16" s="422">
        <f t="shared" si="7"/>
        <v>0</v>
      </c>
      <c r="M16" s="422">
        <f t="shared" si="7"/>
        <v>0</v>
      </c>
      <c r="N16" s="423">
        <f t="shared" si="7"/>
        <v>0</v>
      </c>
      <c r="O16" s="420">
        <f t="shared" si="7"/>
        <v>212132</v>
      </c>
      <c r="Q16" s="41"/>
      <c r="R16" s="42"/>
      <c r="S16" s="388"/>
      <c r="T16" s="388"/>
      <c r="U16" s="40"/>
      <c r="V16" s="41"/>
      <c r="W16" s="388"/>
    </row>
    <row r="17" spans="1:23" ht="28.5" customHeight="1" thickBot="1">
      <c r="A17" s="105"/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Q17" s="41"/>
      <c r="R17" s="42"/>
      <c r="S17" s="388"/>
      <c r="T17" s="388"/>
      <c r="U17" s="40"/>
      <c r="V17" s="41"/>
      <c r="W17" s="388"/>
    </row>
    <row r="18" spans="1:23" ht="37.5" customHeight="1" thickBot="1">
      <c r="A18" s="696" t="s">
        <v>55</v>
      </c>
      <c r="B18" s="65" t="s">
        <v>409</v>
      </c>
      <c r="C18" s="43" t="s">
        <v>42</v>
      </c>
      <c r="D18" s="44" t="s">
        <v>43</v>
      </c>
      <c r="E18" s="44" t="s">
        <v>44</v>
      </c>
      <c r="F18" s="45" t="s">
        <v>45</v>
      </c>
      <c r="G18" s="44" t="s">
        <v>46</v>
      </c>
      <c r="H18" s="44" t="s">
        <v>47</v>
      </c>
      <c r="I18" s="44" t="s">
        <v>48</v>
      </c>
      <c r="J18" s="44" t="s">
        <v>49</v>
      </c>
      <c r="K18" s="44" t="s">
        <v>50</v>
      </c>
      <c r="L18" s="44" t="s">
        <v>51</v>
      </c>
      <c r="M18" s="44" t="s">
        <v>52</v>
      </c>
      <c r="N18" s="68" t="s">
        <v>53</v>
      </c>
      <c r="O18" s="65" t="s">
        <v>411</v>
      </c>
    </row>
    <row r="19" spans="1:23">
      <c r="A19" s="695" t="s">
        <v>72</v>
      </c>
      <c r="B19" s="691">
        <f>+'[3]7.SZ.TÁBL. PÉNZE. ÁTAD - ÁTVÉT'!$O$19</f>
        <v>6789</v>
      </c>
      <c r="C19" s="692"/>
      <c r="D19" s="693"/>
      <c r="E19" s="693"/>
      <c r="F19" s="693"/>
      <c r="G19" s="693">
        <v>2755</v>
      </c>
      <c r="H19" s="693">
        <f>551+179</f>
        <v>730</v>
      </c>
      <c r="I19" s="693">
        <v>551</v>
      </c>
      <c r="J19" s="693">
        <v>551</v>
      </c>
      <c r="K19" s="693">
        <v>551</v>
      </c>
      <c r="L19" s="693"/>
      <c r="M19" s="693"/>
      <c r="N19" s="694"/>
      <c r="O19" s="691">
        <f>SUM(C19:N19)</f>
        <v>5138</v>
      </c>
      <c r="Q19" s="15">
        <f>+'1.1.SZ.TÁBL. BEV - KIAD'!O87</f>
        <v>6610</v>
      </c>
      <c r="R19" s="14">
        <f>+Q19/12</f>
        <v>550.83333333333337</v>
      </c>
      <c r="S19" s="12">
        <v>551</v>
      </c>
      <c r="T19" s="12"/>
      <c r="U19" s="12">
        <f>+Q19-SUM(C19:M19)</f>
        <v>1472</v>
      </c>
    </row>
    <row r="20" spans="1:23">
      <c r="A20" s="96" t="s">
        <v>4</v>
      </c>
      <c r="B20" s="46">
        <f>+'[3]7.SZ.TÁBL. PÉNZE. ÁTAD - ÁTVÉT'!$O$20</f>
        <v>5339</v>
      </c>
      <c r="C20" s="683"/>
      <c r="D20" s="344"/>
      <c r="E20" s="344"/>
      <c r="F20" s="344"/>
      <c r="G20" s="344"/>
      <c r="H20" s="344">
        <v>5339</v>
      </c>
      <c r="I20" s="344">
        <v>2117</v>
      </c>
      <c r="J20" s="344"/>
      <c r="K20" s="344"/>
      <c r="L20" s="344"/>
      <c r="M20" s="344"/>
      <c r="N20" s="452"/>
      <c r="O20" s="46">
        <f t="shared" ref="O20:O28" si="8">SUM(C20:N20)</f>
        <v>7456</v>
      </c>
      <c r="Q20" s="15"/>
      <c r="R20" s="14"/>
      <c r="S20" s="12"/>
      <c r="T20" s="12"/>
      <c r="U20" s="12"/>
    </row>
    <row r="21" spans="1:23">
      <c r="A21" s="97" t="s">
        <v>5</v>
      </c>
      <c r="B21" s="46">
        <f>+'[3]7.SZ.TÁBL. PÉNZE. ÁTAD - ÁTVÉT'!$O$21</f>
        <v>46</v>
      </c>
      <c r="C21" s="30"/>
      <c r="D21" s="29"/>
      <c r="E21" s="29"/>
      <c r="F21" s="29"/>
      <c r="G21" s="29"/>
      <c r="H21" s="29">
        <v>46</v>
      </c>
      <c r="I21" s="29"/>
      <c r="J21" s="29"/>
      <c r="K21" s="29"/>
      <c r="L21" s="29"/>
      <c r="M21" s="29"/>
      <c r="N21" s="101"/>
      <c r="O21" s="47">
        <f t="shared" si="8"/>
        <v>46</v>
      </c>
      <c r="Q21" s="15"/>
      <c r="R21" s="14"/>
      <c r="S21" s="12"/>
      <c r="T21" s="12"/>
      <c r="U21" s="12"/>
    </row>
    <row r="22" spans="1:23">
      <c r="A22" s="97" t="s">
        <v>6</v>
      </c>
      <c r="B22" s="46">
        <f>+'[3]7.SZ.TÁBL. PÉNZE. ÁTAD - ÁTVÉT'!$O$22</f>
        <v>462</v>
      </c>
      <c r="C22" s="30"/>
      <c r="D22" s="29"/>
      <c r="E22" s="29"/>
      <c r="F22" s="29"/>
      <c r="G22" s="29"/>
      <c r="H22" s="29">
        <v>462</v>
      </c>
      <c r="I22" s="29">
        <v>249</v>
      </c>
      <c r="J22" s="29"/>
      <c r="K22" s="29"/>
      <c r="L22" s="29"/>
      <c r="M22" s="29"/>
      <c r="N22" s="101"/>
      <c r="O22" s="47">
        <f t="shared" si="8"/>
        <v>711</v>
      </c>
      <c r="Q22" s="15"/>
      <c r="R22" s="14"/>
      <c r="S22" s="12"/>
      <c r="T22" s="12"/>
      <c r="U22" s="12"/>
    </row>
    <row r="23" spans="1:23">
      <c r="A23" s="97" t="s">
        <v>7</v>
      </c>
      <c r="B23" s="46">
        <f>+'[3]7.SZ.TÁBL. PÉNZE. ÁTAD - ÁTVÉT'!$O$23</f>
        <v>316</v>
      </c>
      <c r="C23" s="30"/>
      <c r="D23" s="29"/>
      <c r="E23" s="29"/>
      <c r="F23" s="29"/>
      <c r="G23" s="29"/>
      <c r="H23" s="29">
        <v>316</v>
      </c>
      <c r="I23" s="29"/>
      <c r="J23" s="29"/>
      <c r="K23" s="29"/>
      <c r="L23" s="29"/>
      <c r="M23" s="29"/>
      <c r="N23" s="101"/>
      <c r="O23" s="47">
        <f t="shared" si="8"/>
        <v>316</v>
      </c>
      <c r="Q23" s="15"/>
      <c r="R23" s="14"/>
      <c r="S23" s="12"/>
      <c r="T23" s="12"/>
      <c r="U23" s="12"/>
    </row>
    <row r="24" spans="1:23">
      <c r="A24" s="97" t="s">
        <v>8</v>
      </c>
      <c r="B24" s="46">
        <f>+'[3]7.SZ.TÁBL. PÉNZE. ÁTAD - ÁTVÉT'!$O$24</f>
        <v>2682</v>
      </c>
      <c r="C24" s="30"/>
      <c r="D24" s="29"/>
      <c r="E24" s="29"/>
      <c r="F24" s="29"/>
      <c r="G24" s="29"/>
      <c r="H24" s="29">
        <v>2682</v>
      </c>
      <c r="I24" s="29"/>
      <c r="J24" s="29"/>
      <c r="K24" s="29"/>
      <c r="L24" s="29"/>
      <c r="M24" s="29"/>
      <c r="N24" s="101"/>
      <c r="O24" s="47">
        <f t="shared" si="8"/>
        <v>2682</v>
      </c>
      <c r="Q24" s="15"/>
      <c r="R24" s="14"/>
      <c r="S24" s="12"/>
      <c r="T24" s="12"/>
      <c r="U24" s="12"/>
    </row>
    <row r="25" spans="1:23">
      <c r="A25" s="97" t="s">
        <v>9</v>
      </c>
      <c r="B25" s="46">
        <f>+'[3]7.SZ.TÁBL. PÉNZE. ÁTAD - ÁTVÉT'!$O$25</f>
        <v>1134</v>
      </c>
      <c r="C25" s="30"/>
      <c r="D25" s="29"/>
      <c r="E25" s="29"/>
      <c r="F25" s="29"/>
      <c r="G25" s="29"/>
      <c r="H25" s="29">
        <v>1134</v>
      </c>
      <c r="I25" s="29"/>
      <c r="J25" s="29"/>
      <c r="K25" s="29"/>
      <c r="L25" s="29"/>
      <c r="M25" s="29"/>
      <c r="N25" s="101"/>
      <c r="O25" s="47">
        <f t="shared" ref="O25" si="9">SUM(C25:N25)</f>
        <v>1134</v>
      </c>
      <c r="Q25" s="15"/>
      <c r="R25" s="14"/>
      <c r="S25" s="12"/>
      <c r="T25" s="12"/>
      <c r="U25" s="12"/>
    </row>
    <row r="26" spans="1:23">
      <c r="A26" s="97" t="s">
        <v>10</v>
      </c>
      <c r="B26" s="46">
        <f>+'[3]7.SZ.TÁBL. PÉNZE. ÁTAD - ÁTVÉT'!$O$26</f>
        <v>2623</v>
      </c>
      <c r="C26" s="30"/>
      <c r="D26" s="29"/>
      <c r="E26" s="29"/>
      <c r="F26" s="29"/>
      <c r="G26" s="29"/>
      <c r="H26" s="29">
        <v>2623</v>
      </c>
      <c r="I26" s="29"/>
      <c r="J26" s="29"/>
      <c r="K26" s="29"/>
      <c r="L26" s="29"/>
      <c r="M26" s="29"/>
      <c r="N26" s="101"/>
      <c r="O26" s="47">
        <f t="shared" si="8"/>
        <v>2623</v>
      </c>
      <c r="Q26" s="15"/>
      <c r="R26" s="14"/>
      <c r="S26" s="12"/>
      <c r="T26" s="12"/>
      <c r="U26" s="12"/>
    </row>
    <row r="27" spans="1:23">
      <c r="A27" s="684" t="s">
        <v>289</v>
      </c>
      <c r="B27" s="46">
        <f>+'[3]7.SZ.TÁBL. PÉNZE. ÁTAD - ÁTVÉT'!$O$27</f>
        <v>693</v>
      </c>
      <c r="C27" s="415"/>
      <c r="D27" s="340"/>
      <c r="E27" s="340"/>
      <c r="F27" s="340"/>
      <c r="G27" s="340"/>
      <c r="H27" s="340">
        <v>693</v>
      </c>
      <c r="I27" s="340"/>
      <c r="J27" s="340"/>
      <c r="K27" s="340"/>
      <c r="L27" s="340"/>
      <c r="M27" s="340"/>
      <c r="N27" s="451"/>
      <c r="O27" s="685">
        <f t="shared" si="8"/>
        <v>693</v>
      </c>
      <c r="Q27" s="15"/>
      <c r="R27" s="14"/>
      <c r="S27" s="12"/>
      <c r="T27" s="12"/>
      <c r="U27" s="12"/>
    </row>
    <row r="28" spans="1:23" ht="13.5" thickBot="1">
      <c r="A28" s="686" t="s">
        <v>410</v>
      </c>
      <c r="B28" s="687">
        <f>+'[3]7.SZ.TÁBL. PÉNZE. ÁTAD - ÁTVÉT'!$O$28</f>
        <v>13295</v>
      </c>
      <c r="C28" s="688"/>
      <c r="D28" s="689"/>
      <c r="E28" s="689"/>
      <c r="F28" s="689"/>
      <c r="G28" s="689">
        <f>SUM(G20:G27)</f>
        <v>0</v>
      </c>
      <c r="H28" s="689">
        <f>SUM(H20:H27)</f>
        <v>13295</v>
      </c>
      <c r="I28" s="689"/>
      <c r="J28" s="689"/>
      <c r="K28" s="689"/>
      <c r="L28" s="689"/>
      <c r="M28" s="689"/>
      <c r="N28" s="690"/>
      <c r="O28" s="687">
        <f t="shared" si="8"/>
        <v>13295</v>
      </c>
      <c r="Q28" s="15"/>
      <c r="R28" s="14"/>
      <c r="S28" s="12"/>
      <c r="T28" s="12"/>
      <c r="U28" s="12"/>
    </row>
    <row r="29" spans="1:23" ht="13.5" thickBot="1">
      <c r="A29" s="32" t="s">
        <v>20</v>
      </c>
      <c r="B29" s="48">
        <f t="shared" ref="B29:O29" si="10">SUM(B19,B28)</f>
        <v>20084</v>
      </c>
      <c r="C29" s="34">
        <f t="shared" si="10"/>
        <v>0</v>
      </c>
      <c r="D29" s="33">
        <f t="shared" si="10"/>
        <v>0</v>
      </c>
      <c r="E29" s="33">
        <f t="shared" si="10"/>
        <v>0</v>
      </c>
      <c r="F29" s="33">
        <f t="shared" si="10"/>
        <v>0</v>
      </c>
      <c r="G29" s="33">
        <f t="shared" si="10"/>
        <v>2755</v>
      </c>
      <c r="H29" s="33">
        <f t="shared" si="10"/>
        <v>14025</v>
      </c>
      <c r="I29" s="33">
        <f>SUM(I19:I28)</f>
        <v>2917</v>
      </c>
      <c r="J29" s="33">
        <f t="shared" si="10"/>
        <v>551</v>
      </c>
      <c r="K29" s="33">
        <f t="shared" si="10"/>
        <v>551</v>
      </c>
      <c r="L29" s="33">
        <f t="shared" si="10"/>
        <v>0</v>
      </c>
      <c r="M29" s="33">
        <f t="shared" si="10"/>
        <v>0</v>
      </c>
      <c r="N29" s="69">
        <f t="shared" si="10"/>
        <v>0</v>
      </c>
      <c r="O29" s="48">
        <f t="shared" si="10"/>
        <v>18433</v>
      </c>
      <c r="Q29" s="15"/>
      <c r="R29" s="12"/>
      <c r="S29" s="12"/>
      <c r="T29" s="12"/>
      <c r="U29" s="12"/>
      <c r="V29" s="12"/>
    </row>
    <row r="30" spans="1:23" ht="57.6" customHeight="1">
      <c r="A30" s="95" t="s">
        <v>412</v>
      </c>
      <c r="B30" s="63"/>
      <c r="C30" s="102"/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0"/>
      <c r="O30" s="63"/>
      <c r="Q30" s="15"/>
      <c r="R30" s="14"/>
      <c r="S30" s="12"/>
      <c r="T30" s="12"/>
      <c r="U30" s="12"/>
      <c r="V30" s="12"/>
    </row>
    <row r="31" spans="1:23">
      <c r="A31" s="698" t="s">
        <v>413</v>
      </c>
      <c r="B31" s="46">
        <f>+'[3]7.SZ.TÁBL. PÉNZE. ÁTAD - ÁTVÉT'!$O$31</f>
        <v>1466</v>
      </c>
      <c r="C31" s="683"/>
      <c r="D31" s="697"/>
      <c r="E31" s="697"/>
      <c r="F31" s="697">
        <f>1420+23</f>
        <v>1443</v>
      </c>
      <c r="G31" s="697"/>
      <c r="H31" s="697"/>
      <c r="I31" s="697"/>
      <c r="J31" s="697"/>
      <c r="K31" s="697"/>
      <c r="L31" s="697"/>
      <c r="M31" s="697"/>
      <c r="N31" s="452"/>
      <c r="O31" s="46">
        <f>SUM(C31:N31)</f>
        <v>1443</v>
      </c>
      <c r="Q31" s="15"/>
      <c r="R31" s="14"/>
      <c r="S31" s="12"/>
      <c r="T31" s="12"/>
      <c r="U31" s="12"/>
      <c r="V31" s="12"/>
    </row>
    <row r="32" spans="1:23">
      <c r="A32" s="97" t="s">
        <v>337</v>
      </c>
      <c r="B32" s="47">
        <f>+'[4]7.SZ.TÁBL. PÉNZE. ÁTAD - ÁTVÉT'!$O$21</f>
        <v>0</v>
      </c>
      <c r="C32" s="30">
        <f>+$S$32</f>
        <v>0</v>
      </c>
      <c r="D32" s="99">
        <f t="shared" ref="D32:M32" si="11">+$S$32</f>
        <v>0</v>
      </c>
      <c r="E32" s="99">
        <f t="shared" si="11"/>
        <v>0</v>
      </c>
      <c r="F32" s="99">
        <f t="shared" si="11"/>
        <v>0</v>
      </c>
      <c r="G32" s="99">
        <f t="shared" si="11"/>
        <v>0</v>
      </c>
      <c r="H32" s="99">
        <f t="shared" si="11"/>
        <v>0</v>
      </c>
      <c r="I32" s="99">
        <f t="shared" si="11"/>
        <v>0</v>
      </c>
      <c r="J32" s="99">
        <f t="shared" si="11"/>
        <v>0</v>
      </c>
      <c r="K32" s="99">
        <f t="shared" si="11"/>
        <v>0</v>
      </c>
      <c r="L32" s="99">
        <f t="shared" si="11"/>
        <v>0</v>
      </c>
      <c r="M32" s="99">
        <f t="shared" si="11"/>
        <v>0</v>
      </c>
      <c r="N32" s="101">
        <f>+U32</f>
        <v>0</v>
      </c>
      <c r="O32" s="46">
        <f>SUM(C32:N32)</f>
        <v>0</v>
      </c>
      <c r="Q32" s="15">
        <f>+'4.SZ.TÁBL. ÓVODA'!I93</f>
        <v>0</v>
      </c>
      <c r="R32" s="35">
        <f>+Q32/12</f>
        <v>0</v>
      </c>
      <c r="S32" s="35">
        <v>0</v>
      </c>
      <c r="T32" s="12"/>
      <c r="U32" s="12">
        <f>+Q32-SUM(C32:M32)</f>
        <v>0</v>
      </c>
    </row>
    <row r="33" spans="1:21" ht="13.5" thickBot="1">
      <c r="A33" s="97" t="s">
        <v>338</v>
      </c>
      <c r="B33" s="47">
        <f>+'[3]7.SZ.TÁBL. PÉNZE. ÁTAD - ÁTVÉT'!$O$33</f>
        <v>8107</v>
      </c>
      <c r="C33" s="30"/>
      <c r="D33" s="99"/>
      <c r="E33" s="99"/>
      <c r="F33" s="99"/>
      <c r="G33" s="99"/>
      <c r="H33" s="99">
        <v>4056</v>
      </c>
      <c r="I33" s="99">
        <v>676</v>
      </c>
      <c r="J33" s="99">
        <v>676</v>
      </c>
      <c r="K33" s="99">
        <v>676</v>
      </c>
      <c r="L33" s="99"/>
      <c r="M33" s="99"/>
      <c r="N33" s="101"/>
      <c r="O33" s="46">
        <f>SUM(C33:N33)</f>
        <v>6084</v>
      </c>
      <c r="Q33" s="15">
        <f>+'4.SZ.TÁBL. ÓVODA'!L93</f>
        <v>8107</v>
      </c>
      <c r="R33" s="35">
        <f>+Q33/12</f>
        <v>675.58333333333337</v>
      </c>
      <c r="S33" s="35">
        <v>676</v>
      </c>
      <c r="T33" s="12"/>
      <c r="U33" s="12">
        <f>+Q33-SUM(C33:M33)</f>
        <v>2023</v>
      </c>
    </row>
    <row r="34" spans="1:21" ht="13.5" thickBot="1">
      <c r="A34" s="98" t="s">
        <v>20</v>
      </c>
      <c r="B34" s="48">
        <f>SUM(B31:B33)</f>
        <v>9573</v>
      </c>
      <c r="C34" s="34">
        <f t="shared" ref="C34:O34" si="12">SUM(C31:C33)</f>
        <v>0</v>
      </c>
      <c r="D34" s="33">
        <f t="shared" si="12"/>
        <v>0</v>
      </c>
      <c r="E34" s="33">
        <f t="shared" si="12"/>
        <v>0</v>
      </c>
      <c r="F34" s="33">
        <f t="shared" si="12"/>
        <v>1443</v>
      </c>
      <c r="G34" s="33">
        <f t="shared" si="12"/>
        <v>0</v>
      </c>
      <c r="H34" s="33">
        <f t="shared" si="12"/>
        <v>4056</v>
      </c>
      <c r="I34" s="33">
        <f t="shared" si="12"/>
        <v>676</v>
      </c>
      <c r="J34" s="33">
        <f t="shared" si="12"/>
        <v>676</v>
      </c>
      <c r="K34" s="33">
        <f t="shared" si="12"/>
        <v>676</v>
      </c>
      <c r="L34" s="33">
        <f t="shared" si="12"/>
        <v>0</v>
      </c>
      <c r="M34" s="33">
        <f t="shared" si="12"/>
        <v>0</v>
      </c>
      <c r="N34" s="69">
        <f t="shared" si="12"/>
        <v>0</v>
      </c>
      <c r="O34" s="48">
        <f t="shared" si="12"/>
        <v>7527</v>
      </c>
      <c r="Q34" s="15">
        <f>SUM(Q19:Q33)</f>
        <v>14717</v>
      </c>
    </row>
    <row r="102" spans="1:5">
      <c r="A102" s="16"/>
      <c r="B102" s="16"/>
      <c r="C102" s="16"/>
      <c r="D102" s="16"/>
      <c r="E102" s="16"/>
    </row>
  </sheetData>
  <phoneticPr fontId="34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90" orientation="landscape" r:id="rId1"/>
  <headerFooter alignWithMargins="0">
    <oddHeader>&amp;L&amp;"Times New Roman,Félkövér"&amp;13Szent László Völgye TKT&amp;C&amp;"Times New Roman,Félkövér"&amp;14
&amp;16 2016. ÉVI I-III. KÖLTSÉGVETÉSI BESZÁMOLÓ&amp;14
&amp;R7. sz. táblázat
PÉNZESZKÖZ ÁTADÁS - ÁTVÉTEL
Adatok: eFt</oddHeader>
    <oddFooter>&amp;L&amp;F&amp;R&amp;P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indexed="11"/>
  </sheetPr>
  <dimension ref="A1:G80"/>
  <sheetViews>
    <sheetView topLeftCell="A4" workbookViewId="0">
      <selection activeCell="D12" sqref="D12"/>
    </sheetView>
  </sheetViews>
  <sheetFormatPr defaultColWidth="9.140625" defaultRowHeight="15"/>
  <cols>
    <col min="1" max="1" width="29" style="17" customWidth="1"/>
    <col min="2" max="7" width="14" style="17" customWidth="1"/>
    <col min="8" max="16384" width="9.140625" style="17"/>
  </cols>
  <sheetData>
    <row r="1" spans="1:7" s="24" customFormat="1" ht="45" customHeight="1">
      <c r="A1" s="462" t="s">
        <v>19</v>
      </c>
      <c r="B1" s="838" t="s">
        <v>365</v>
      </c>
      <c r="C1" s="839"/>
      <c r="D1" s="838" t="s">
        <v>366</v>
      </c>
      <c r="E1" s="840"/>
      <c r="F1" s="841" t="s">
        <v>20</v>
      </c>
      <c r="G1" s="842"/>
    </row>
    <row r="2" spans="1:7" s="24" customFormat="1" ht="21.6" customHeight="1">
      <c r="A2" s="463" t="s">
        <v>21</v>
      </c>
      <c r="B2" s="476" t="s">
        <v>414</v>
      </c>
      <c r="C2" s="476" t="s">
        <v>99</v>
      </c>
      <c r="D2" s="476" t="s">
        <v>414</v>
      </c>
      <c r="E2" s="498" t="s">
        <v>99</v>
      </c>
      <c r="F2" s="502" t="s">
        <v>414</v>
      </c>
      <c r="G2" s="471" t="s">
        <v>99</v>
      </c>
    </row>
    <row r="3" spans="1:7" s="24" customFormat="1" ht="16.5" customHeight="1">
      <c r="A3" s="464" t="s">
        <v>22</v>
      </c>
      <c r="B3" s="477"/>
      <c r="C3" s="477"/>
      <c r="D3" s="477"/>
      <c r="E3" s="494"/>
      <c r="F3" s="503"/>
      <c r="G3" s="472"/>
    </row>
    <row r="4" spans="1:7" s="24" customFormat="1" ht="16.5" customHeight="1">
      <c r="A4" s="465" t="s">
        <v>23</v>
      </c>
      <c r="B4" s="478">
        <v>1</v>
      </c>
      <c r="C4" s="478">
        <v>1</v>
      </c>
      <c r="D4" s="480"/>
      <c r="E4" s="495"/>
      <c r="F4" s="506">
        <f>+B4+D4</f>
        <v>1</v>
      </c>
      <c r="G4" s="473">
        <f>+C4+E4</f>
        <v>1</v>
      </c>
    </row>
    <row r="5" spans="1:7" s="24" customFormat="1" ht="16.5" customHeight="1">
      <c r="A5" s="465" t="s">
        <v>24</v>
      </c>
      <c r="B5" s="478">
        <v>1</v>
      </c>
      <c r="C5" s="478">
        <v>1</v>
      </c>
      <c r="D5" s="480"/>
      <c r="E5" s="495"/>
      <c r="F5" s="506">
        <f t="shared" ref="F5:F24" si="0">+B5+D5</f>
        <v>1</v>
      </c>
      <c r="G5" s="473">
        <f t="shared" ref="G5:G24" si="1">+C5+E5</f>
        <v>1</v>
      </c>
    </row>
    <row r="6" spans="1:7" s="24" customFormat="1" ht="16.5" customHeight="1">
      <c r="A6" s="465" t="s">
        <v>25</v>
      </c>
      <c r="B6" s="478">
        <v>1</v>
      </c>
      <c r="C6" s="478">
        <v>1</v>
      </c>
      <c r="D6" s="480"/>
      <c r="E6" s="495"/>
      <c r="F6" s="506">
        <f t="shared" si="0"/>
        <v>1</v>
      </c>
      <c r="G6" s="473">
        <f t="shared" si="1"/>
        <v>1</v>
      </c>
    </row>
    <row r="7" spans="1:7" s="24" customFormat="1" ht="16.5" customHeight="1">
      <c r="A7" s="465" t="s">
        <v>26</v>
      </c>
      <c r="B7" s="478">
        <v>1</v>
      </c>
      <c r="C7" s="478">
        <v>1</v>
      </c>
      <c r="D7" s="480"/>
      <c r="E7" s="495"/>
      <c r="F7" s="506">
        <f t="shared" si="0"/>
        <v>1</v>
      </c>
      <c r="G7" s="473">
        <f t="shared" si="1"/>
        <v>1</v>
      </c>
    </row>
    <row r="8" spans="1:7" s="24" customFormat="1" ht="16.5" customHeight="1">
      <c r="A8" s="465" t="s">
        <v>27</v>
      </c>
      <c r="B8" s="478">
        <v>0.5</v>
      </c>
      <c r="C8" s="478">
        <v>0.5</v>
      </c>
      <c r="D8" s="480"/>
      <c r="E8" s="495"/>
      <c r="F8" s="506">
        <f t="shared" si="0"/>
        <v>0.5</v>
      </c>
      <c r="G8" s="473">
        <f t="shared" si="1"/>
        <v>0.5</v>
      </c>
    </row>
    <row r="9" spans="1:7" s="24" customFormat="1" ht="16.5" customHeight="1">
      <c r="A9" s="465" t="s">
        <v>58</v>
      </c>
      <c r="B9" s="478">
        <v>0.5</v>
      </c>
      <c r="C9" s="478">
        <v>0.5</v>
      </c>
      <c r="D9" s="480"/>
      <c r="E9" s="495"/>
      <c r="F9" s="506">
        <f t="shared" si="0"/>
        <v>0.5</v>
      </c>
      <c r="G9" s="473">
        <f t="shared" si="1"/>
        <v>0.5</v>
      </c>
    </row>
    <row r="10" spans="1:7" s="24" customFormat="1" ht="16.5" customHeight="1">
      <c r="A10" s="465" t="s">
        <v>28</v>
      </c>
      <c r="B10" s="478">
        <v>1.5</v>
      </c>
      <c r="C10" s="478">
        <v>1.5</v>
      </c>
      <c r="D10" s="480"/>
      <c r="E10" s="495"/>
      <c r="F10" s="506">
        <f t="shared" si="0"/>
        <v>1.5</v>
      </c>
      <c r="G10" s="473">
        <f t="shared" si="1"/>
        <v>1.5</v>
      </c>
    </row>
    <row r="11" spans="1:7" s="24" customFormat="1" ht="16.5" customHeight="1">
      <c r="A11" s="465" t="s">
        <v>29</v>
      </c>
      <c r="B11" s="478">
        <v>6</v>
      </c>
      <c r="C11" s="478">
        <v>6</v>
      </c>
      <c r="D11" s="480"/>
      <c r="E11" s="495"/>
      <c r="F11" s="506">
        <f t="shared" si="0"/>
        <v>6</v>
      </c>
      <c r="G11" s="473">
        <f t="shared" si="1"/>
        <v>6</v>
      </c>
    </row>
    <row r="12" spans="1:7" s="24" customFormat="1" ht="16.5" customHeight="1">
      <c r="A12" s="465" t="s">
        <v>59</v>
      </c>
      <c r="B12" s="478">
        <v>1</v>
      </c>
      <c r="C12" s="478">
        <v>1</v>
      </c>
      <c r="D12" s="480"/>
      <c r="E12" s="495"/>
      <c r="F12" s="506">
        <f t="shared" si="0"/>
        <v>1</v>
      </c>
      <c r="G12" s="473">
        <f t="shared" si="1"/>
        <v>1</v>
      </c>
    </row>
    <row r="13" spans="1:7" s="24" customFormat="1" ht="16.5" customHeight="1">
      <c r="A13" s="465" t="s">
        <v>30</v>
      </c>
      <c r="B13" s="478">
        <v>14</v>
      </c>
      <c r="C13" s="478">
        <v>14</v>
      </c>
      <c r="D13" s="480"/>
      <c r="E13" s="495"/>
      <c r="F13" s="506">
        <f t="shared" si="0"/>
        <v>14</v>
      </c>
      <c r="G13" s="473">
        <f t="shared" si="1"/>
        <v>14</v>
      </c>
    </row>
    <row r="14" spans="1:7" s="24" customFormat="1" ht="16.5" customHeight="1">
      <c r="A14" s="465" t="s">
        <v>31</v>
      </c>
      <c r="B14" s="478">
        <v>2</v>
      </c>
      <c r="C14" s="478">
        <v>2</v>
      </c>
      <c r="D14" s="480"/>
      <c r="E14" s="495"/>
      <c r="F14" s="506">
        <f t="shared" si="0"/>
        <v>2</v>
      </c>
      <c r="G14" s="473">
        <f t="shared" si="1"/>
        <v>2</v>
      </c>
    </row>
    <row r="15" spans="1:7" s="24" customFormat="1" ht="16.5" customHeight="1">
      <c r="A15" s="465" t="s">
        <v>70</v>
      </c>
      <c r="B15" s="478">
        <v>1</v>
      </c>
      <c r="C15" s="478">
        <v>1</v>
      </c>
      <c r="D15" s="480"/>
      <c r="E15" s="495"/>
      <c r="F15" s="506">
        <f t="shared" si="0"/>
        <v>1</v>
      </c>
      <c r="G15" s="473">
        <f t="shared" si="1"/>
        <v>1</v>
      </c>
    </row>
    <row r="16" spans="1:7" s="24" customFormat="1" ht="16.5" customHeight="1">
      <c r="A16" s="466" t="s">
        <v>32</v>
      </c>
      <c r="B16" s="479">
        <f>SUM(B4:B15)</f>
        <v>30.5</v>
      </c>
      <c r="C16" s="479">
        <f>SUM(C4:C15)</f>
        <v>30.5</v>
      </c>
      <c r="D16" s="479"/>
      <c r="E16" s="496"/>
      <c r="F16" s="504">
        <f>SUM(F4:F15)</f>
        <v>30.5</v>
      </c>
      <c r="G16" s="474">
        <f>SUM(G4:G15)</f>
        <v>30.5</v>
      </c>
    </row>
    <row r="17" spans="1:7" s="24" customFormat="1" ht="16.5" customHeight="1">
      <c r="A17" s="467" t="s">
        <v>293</v>
      </c>
      <c r="B17" s="480"/>
      <c r="C17" s="480"/>
      <c r="D17" s="480"/>
      <c r="E17" s="495"/>
      <c r="F17" s="506"/>
      <c r="G17" s="473"/>
    </row>
    <row r="18" spans="1:7" ht="16.5" customHeight="1">
      <c r="A18" s="468" t="s">
        <v>23</v>
      </c>
      <c r="B18" s="481"/>
      <c r="C18" s="481"/>
      <c r="D18" s="481">
        <v>1</v>
      </c>
      <c r="E18" s="499">
        <v>1</v>
      </c>
      <c r="F18" s="506">
        <f t="shared" si="0"/>
        <v>1</v>
      </c>
      <c r="G18" s="473">
        <f t="shared" si="1"/>
        <v>1</v>
      </c>
    </row>
    <row r="19" spans="1:7" ht="16.5" customHeight="1">
      <c r="A19" s="468" t="s">
        <v>360</v>
      </c>
      <c r="B19" s="481"/>
      <c r="C19" s="481"/>
      <c r="D19" s="481">
        <v>2</v>
      </c>
      <c r="E19" s="499">
        <v>2</v>
      </c>
      <c r="F19" s="506">
        <f t="shared" si="0"/>
        <v>2</v>
      </c>
      <c r="G19" s="473">
        <f t="shared" si="1"/>
        <v>2</v>
      </c>
    </row>
    <row r="20" spans="1:7" ht="16.5" customHeight="1">
      <c r="A20" s="468" t="s">
        <v>33</v>
      </c>
      <c r="B20" s="481"/>
      <c r="C20" s="481"/>
      <c r="D20" s="481">
        <v>3</v>
      </c>
      <c r="E20" s="499">
        <v>3</v>
      </c>
      <c r="F20" s="506">
        <f t="shared" si="0"/>
        <v>3</v>
      </c>
      <c r="G20" s="473">
        <f t="shared" si="1"/>
        <v>3</v>
      </c>
    </row>
    <row r="21" spans="1:7" ht="16.5" customHeight="1">
      <c r="A21" s="468" t="s">
        <v>34</v>
      </c>
      <c r="B21" s="481"/>
      <c r="C21" s="481"/>
      <c r="D21" s="481">
        <v>18</v>
      </c>
      <c r="E21" s="499">
        <v>18</v>
      </c>
      <c r="F21" s="506">
        <f t="shared" si="0"/>
        <v>18</v>
      </c>
      <c r="G21" s="473">
        <f t="shared" si="1"/>
        <v>18</v>
      </c>
    </row>
    <row r="22" spans="1:7" ht="16.5" customHeight="1">
      <c r="A22" s="468" t="s">
        <v>292</v>
      </c>
      <c r="B22" s="481"/>
      <c r="C22" s="481"/>
      <c r="D22" s="481">
        <v>12.5</v>
      </c>
      <c r="E22" s="499">
        <v>12.5</v>
      </c>
      <c r="F22" s="506">
        <f t="shared" si="0"/>
        <v>12.5</v>
      </c>
      <c r="G22" s="473">
        <f t="shared" si="1"/>
        <v>12.5</v>
      </c>
    </row>
    <row r="23" spans="1:7" ht="16.5" customHeight="1">
      <c r="A23" s="468" t="s">
        <v>367</v>
      </c>
      <c r="B23" s="481"/>
      <c r="C23" s="481"/>
      <c r="D23" s="481">
        <v>2</v>
      </c>
      <c r="E23" s="499">
        <v>2</v>
      </c>
      <c r="F23" s="506">
        <f t="shared" si="0"/>
        <v>2</v>
      </c>
      <c r="G23" s="473">
        <f t="shared" si="1"/>
        <v>2</v>
      </c>
    </row>
    <row r="24" spans="1:7" ht="16.5" customHeight="1">
      <c r="A24" s="468" t="s">
        <v>35</v>
      </c>
      <c r="B24" s="481"/>
      <c r="C24" s="481"/>
      <c r="D24" s="481">
        <v>1</v>
      </c>
      <c r="E24" s="499">
        <v>1</v>
      </c>
      <c r="F24" s="506">
        <f t="shared" si="0"/>
        <v>1</v>
      </c>
      <c r="G24" s="473">
        <f t="shared" si="1"/>
        <v>1</v>
      </c>
    </row>
    <row r="25" spans="1:7" ht="15.75" thickBot="1">
      <c r="A25" s="469" t="s">
        <v>294</v>
      </c>
      <c r="B25" s="482"/>
      <c r="C25" s="482"/>
      <c r="D25" s="482">
        <f>SUM(D18:D24)</f>
        <v>39.5</v>
      </c>
      <c r="E25" s="500">
        <f>SUM(E18:E24)</f>
        <v>39.5</v>
      </c>
      <c r="F25" s="504">
        <f>SUM(F18:F24)</f>
        <v>39.5</v>
      </c>
      <c r="G25" s="474">
        <f>SUM(G18:G24)</f>
        <v>39.5</v>
      </c>
    </row>
    <row r="26" spans="1:7" ht="15.75" thickBot="1">
      <c r="A26" s="470" t="s">
        <v>36</v>
      </c>
      <c r="B26" s="483">
        <f>SUM(B16+B25)</f>
        <v>30.5</v>
      </c>
      <c r="C26" s="483">
        <f>SUM(C16+C25)</f>
        <v>30.5</v>
      </c>
      <c r="D26" s="483">
        <f>SUM(D16+D25)</f>
        <v>39.5</v>
      </c>
      <c r="E26" s="501">
        <f>SUM(E16+E25)</f>
        <v>39.5</v>
      </c>
      <c r="F26" s="505">
        <f>+F16+F25</f>
        <v>70</v>
      </c>
      <c r="G26" s="475">
        <f>+G16+G25</f>
        <v>70</v>
      </c>
    </row>
    <row r="76" spans="1:6">
      <c r="A76" s="25"/>
      <c r="B76" s="25"/>
      <c r="C76" s="25"/>
      <c r="D76" s="25"/>
      <c r="E76" s="497"/>
      <c r="F76" s="497"/>
    </row>
    <row r="77" spans="1:6">
      <c r="A77" s="26"/>
      <c r="B77" s="26"/>
      <c r="C77" s="26"/>
      <c r="D77" s="26"/>
      <c r="E77" s="497"/>
      <c r="F77" s="497"/>
    </row>
    <row r="78" spans="1:6">
      <c r="A78" s="26"/>
      <c r="B78" s="26"/>
      <c r="C78" s="26"/>
      <c r="D78" s="26"/>
      <c r="E78" s="497"/>
      <c r="F78" s="497"/>
    </row>
    <row r="79" spans="1:6">
      <c r="A79" s="26"/>
      <c r="B79" s="26"/>
      <c r="C79" s="26"/>
      <c r="D79" s="26"/>
      <c r="E79" s="497"/>
      <c r="F79" s="497"/>
    </row>
    <row r="80" spans="1:6">
      <c r="A80" s="27"/>
      <c r="B80" s="27"/>
      <c r="C80" s="27"/>
      <c r="D80" s="27"/>
      <c r="E80" s="497"/>
      <c r="F80" s="497"/>
    </row>
  </sheetData>
  <mergeCells count="3">
    <mergeCell ref="B1:C1"/>
    <mergeCell ref="D1:E1"/>
    <mergeCell ref="F1:G1"/>
  </mergeCells>
  <phoneticPr fontId="25" type="noConversion"/>
  <printOptions horizontalCentered="1"/>
  <pageMargins left="0.15748031496062992" right="0.15748031496062992" top="1.5748031496062993" bottom="0.51181102362204722" header="0.35433070866141736" footer="0.15748031496062992"/>
  <pageSetup paperSize="9" scale="85" orientation="portrait" r:id="rId1"/>
  <headerFooter alignWithMargins="0">
    <oddHeader>&amp;L&amp;"Times New Roman,Félkövér"&amp;13Szent László Völgye TKT&amp;C&amp;"Times New Roman,Félkövér"&amp;14
&amp;16 2016. ÉVI I-III. KÖLTSÉGVETÉSI BESZÁMOLÓ&amp;14
&amp;R8. sz. táblázat
LÉTSZÁMADATOK
Adatok: fő</oddHeader>
    <oddFooter>&amp;L&amp;F&amp;R&amp;P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13</vt:i4>
      </vt:variant>
    </vt:vector>
  </HeadingPairs>
  <TitlesOfParts>
    <vt:vector size="22" baseType="lpstr">
      <vt:lpstr>1.SZ.TÁBL. TÁRSULÁS KON. MÉRLEG</vt:lpstr>
      <vt:lpstr>1.1.SZ.TÁBL. BEV - KIAD</vt:lpstr>
      <vt:lpstr>2.SZ.TÁBL. BEVÉTELEK</vt:lpstr>
      <vt:lpstr>3.SZ.TÁBL. SEGÍTŐ SZOLGÁLAT</vt:lpstr>
      <vt:lpstr>4.SZ.TÁBL. ÓVODA</vt:lpstr>
      <vt:lpstr>5.SZ.TÁBL. ÓVODAI NORMATÍVA</vt:lpstr>
      <vt:lpstr>6.SZ.TÁBL. SZOCIÁLIS NORMATÍVA</vt:lpstr>
      <vt:lpstr>7.SZ.TÁBL. PÉNZE. ÁTAD - ÁTVÉT</vt:lpstr>
      <vt:lpstr>8.SZ.TÁBL. LÉTSZÁMADATOK</vt:lpstr>
      <vt:lpstr>'1.1.SZ.TÁBL. BEV - KIAD'!Nyomtatási_cím</vt:lpstr>
      <vt:lpstr>'2.SZ.TÁBL. BEVÉTELEK'!Nyomtatási_cím</vt:lpstr>
      <vt:lpstr>'3.SZ.TÁBL. SEGÍTŐ SZOLGÁLAT'!Nyomtatási_cím</vt:lpstr>
      <vt:lpstr>'4.SZ.TÁBL. ÓVODA'!Nyomtatási_cím</vt:lpstr>
      <vt:lpstr>'1.1.SZ.TÁBL. BEV - KIAD'!Nyomtatási_terület</vt:lpstr>
      <vt:lpstr>'1.SZ.TÁBL. TÁRSULÁS KON. MÉRLEG'!Nyomtatási_terület</vt:lpstr>
      <vt:lpstr>'2.SZ.TÁBL. BEVÉTELEK'!Nyomtatási_terület</vt:lpstr>
      <vt:lpstr>'3.SZ.TÁBL. SEGÍTŐ SZOLGÁLAT'!Nyomtatási_terület</vt:lpstr>
      <vt:lpstr>'4.SZ.TÁBL. ÓVODA'!Nyomtatási_terület</vt:lpstr>
      <vt:lpstr>'5.SZ.TÁBL. ÓVODAI NORMATÍVA'!Nyomtatási_terület</vt:lpstr>
      <vt:lpstr>'6.SZ.TÁBL. SZOCIÁLIS NORMATÍVA'!Nyomtatási_terület</vt:lpstr>
      <vt:lpstr>'7.SZ.TÁBL. PÉNZE. ÁTAD - ÁTVÉT'!Nyomtatási_terület</vt:lpstr>
      <vt:lpstr>'8.SZ.TÁBL. LÉTSZÁMADATOK'!Nyomtatási_terület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Hajnalka</dc:creator>
  <cp:lastModifiedBy>Felhasználó</cp:lastModifiedBy>
  <cp:lastPrinted>2016-11-22T13:55:00Z</cp:lastPrinted>
  <dcterms:created xsi:type="dcterms:W3CDTF">2011-02-23T07:11:55Z</dcterms:created>
  <dcterms:modified xsi:type="dcterms:W3CDTF">2016-11-25T10:23:56Z</dcterms:modified>
</cp:coreProperties>
</file>